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210" activeTab="0"/>
  </bookViews>
  <sheets>
    <sheet name="Med 1" sheetId="1" r:id="rId1"/>
    <sheet name="Gráf 1" sheetId="2" r:id="rId2"/>
    <sheet name="Med 2" sheetId="3" r:id="rId3"/>
    <sheet name="Gráf 2" sheetId="4" r:id="rId4"/>
    <sheet name="Med 3" sheetId="5" r:id="rId5"/>
    <sheet name="Gráf 3" sheetId="6" r:id="rId6"/>
    <sheet name="Med 4" sheetId="7" r:id="rId7"/>
    <sheet name="Gráf 4" sheetId="8" r:id="rId8"/>
    <sheet name="Med 5" sheetId="9" r:id="rId9"/>
    <sheet name="Gráf 5" sheetId="10" r:id="rId10"/>
  </sheets>
  <definedNames>
    <definedName name="solver_adj" localSheetId="0" hidden="1">'Med 1'!$M$4:$M$5</definedName>
    <definedName name="solver_adj" localSheetId="2" hidden="1">'Med 2'!$M$4:$M$5</definedName>
    <definedName name="solver_adj" localSheetId="4" hidden="1">'Med 3'!$M$4:$M$5</definedName>
    <definedName name="solver_adj" localSheetId="6" hidden="1">'Med 4'!$M$4:$M$5</definedName>
    <definedName name="solver_adj" localSheetId="8" hidden="1">'Med 5'!$M$4:$M$5</definedName>
    <definedName name="solver_cvg" localSheetId="0" hidden="1">0.0001</definedName>
    <definedName name="solver_cvg" localSheetId="2" hidden="1">0.0001</definedName>
    <definedName name="solver_cvg" localSheetId="4" hidden="1">0.0001</definedName>
    <definedName name="solver_cvg" localSheetId="6" hidden="1">0.0001</definedName>
    <definedName name="solver_cvg" localSheetId="8" hidden="1">0.0001</definedName>
    <definedName name="solver_drv" localSheetId="0" hidden="1">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drv" localSheetId="8" hidden="1">1</definedName>
    <definedName name="solver_est" localSheetId="0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est" localSheetId="8" hidden="1">1</definedName>
    <definedName name="solver_itr" localSheetId="0" hidden="1">100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itr" localSheetId="8" hidden="1">100</definedName>
    <definedName name="solver_lin" localSheetId="0" hidden="1">2</definedName>
    <definedName name="solver_lin" localSheetId="2" hidden="1">2</definedName>
    <definedName name="solver_lin" localSheetId="4" hidden="1">2</definedName>
    <definedName name="solver_lin" localSheetId="6" hidden="1">2</definedName>
    <definedName name="solver_lin" localSheetId="8" hidden="1">2</definedName>
    <definedName name="solver_neg" localSheetId="0" hidden="1">2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eg" localSheetId="8" hidden="1">2</definedName>
    <definedName name="solver_num" localSheetId="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wt" localSheetId="0" hidden="1">1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nwt" localSheetId="8" hidden="1">1</definedName>
    <definedName name="solver_opt" localSheetId="0" hidden="1">'Med 1'!#REF!</definedName>
    <definedName name="solver_opt" localSheetId="2" hidden="1">'Med 2'!#REF!</definedName>
    <definedName name="solver_opt" localSheetId="4" hidden="1">'Med 3'!#REF!</definedName>
    <definedName name="solver_opt" localSheetId="6" hidden="1">'Med 4'!#REF!</definedName>
    <definedName name="solver_opt" localSheetId="8" hidden="1">'Med 5'!#REF!</definedName>
    <definedName name="solver_pre" localSheetId="0" hidden="1">0.000001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pre" localSheetId="8" hidden="1">0.000001</definedName>
    <definedName name="solver_scl" localSheetId="0" hidden="1">2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cl" localSheetId="8" hidden="1">2</definedName>
    <definedName name="solver_sho" localSheetId="0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sho" localSheetId="8" hidden="1">2</definedName>
    <definedName name="solver_tim" localSheetId="0" hidden="1">100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im" localSheetId="8" hidden="1">100</definedName>
    <definedName name="solver_tol" localSheetId="0" hidden="1">0.05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ol" localSheetId="8" hidden="1">0.05</definedName>
    <definedName name="solver_typ" localSheetId="0" hidden="1">2</definedName>
    <definedName name="solver_typ" localSheetId="2" hidden="1">2</definedName>
    <definedName name="solver_typ" localSheetId="4" hidden="1">2</definedName>
    <definedName name="solver_typ" localSheetId="6" hidden="1">2</definedName>
    <definedName name="solver_typ" localSheetId="8" hidden="1">2</definedName>
    <definedName name="solver_val" localSheetId="0" hidden="1">0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<sst xmlns="http://schemas.openxmlformats.org/spreadsheetml/2006/main" count="105" uniqueCount="21">
  <si>
    <t>Tempo</t>
  </si>
  <si>
    <t>Freqüências (Hz)</t>
  </si>
  <si>
    <t>(ms)</t>
  </si>
  <si>
    <t>Dados</t>
  </si>
  <si>
    <t>Velocidades (m/s)</t>
  </si>
  <si>
    <t>Média</t>
  </si>
  <si>
    <t>L</t>
  </si>
  <si>
    <t>m</t>
  </si>
  <si>
    <t>r</t>
  </si>
  <si>
    <t>R</t>
  </si>
  <si>
    <t>a</t>
  </si>
  <si>
    <t>Tensão</t>
  </si>
  <si>
    <t>(MPa)</t>
  </si>
  <si>
    <t>Deformação</t>
  </si>
  <si>
    <t>(mm/m)</t>
  </si>
  <si>
    <t>Comprimento do fio (cm)</t>
  </si>
  <si>
    <t>Densidade linear do fio (g/m)</t>
  </si>
  <si>
    <t>Raio do Fio (mm)</t>
  </si>
  <si>
    <t>Raio do Eixo (mm)</t>
  </si>
  <si>
    <t>Varaição de ângulo de cada tracionada (graus)</t>
  </si>
  <si>
    <t>Determinação do Módulo de Young do Cobre. (0,23mm)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</si>
</sst>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&quot;°H&quot;"/>
    <numFmt numFmtId="165" formatCode="0&quot;°Harm.&quot;"/>
    <numFmt numFmtId="166" formatCode="0.0"/>
    <numFmt numFmtId="167" formatCode="&quot;±(&quot;0.00&quot;)&quot;"/>
    <numFmt numFmtId="168" formatCode="0.00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12"/>
      <name val="Symbol"/>
      <family val="1"/>
    </font>
    <font>
      <b/>
      <i/>
      <sz val="10"/>
      <name val="Arial"/>
      <family val="2"/>
    </font>
    <font>
      <i/>
      <sz val="10"/>
      <color indexed="55"/>
      <name val="Arial"/>
      <family val="2"/>
    </font>
    <font>
      <sz val="20.25"/>
      <name val="Arial"/>
      <family val="0"/>
    </font>
    <font>
      <sz val="21.25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0.9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1'!$N$10:$N$11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1'!$O$12:$O$36</c:f>
              <c:numCache>
                <c:ptCount val="25"/>
                <c:pt idx="0">
                  <c:v>0.9545181915218611</c:v>
                </c:pt>
                <c:pt idx="1">
                  <c:v>1.9090363830437223</c:v>
                </c:pt>
                <c:pt idx="2">
                  <c:v>2.8635545745655833</c:v>
                </c:pt>
                <c:pt idx="3">
                  <c:v>3.8180727660874445</c:v>
                </c:pt>
                <c:pt idx="4">
                  <c:v>4.772590957609306</c:v>
                </c:pt>
                <c:pt idx="5">
                  <c:v>5.7271091491311665</c:v>
                </c:pt>
                <c:pt idx="6">
                  <c:v>6.681627340653027</c:v>
                </c:pt>
                <c:pt idx="7">
                  <c:v>7.636145532174889</c:v>
                </c:pt>
                <c:pt idx="8">
                  <c:v>8.590663723696752</c:v>
                </c:pt>
                <c:pt idx="9">
                  <c:v>9.545181915218611</c:v>
                </c:pt>
                <c:pt idx="10">
                  <c:v>14.317772872827916</c:v>
                </c:pt>
                <c:pt idx="11">
                  <c:v>19.090363830437223</c:v>
                </c:pt>
              </c:numCache>
            </c:numRef>
          </c:xVal>
          <c:yVal>
            <c:numRef>
              <c:f>'Med 1'!$N$12:$N$36</c:f>
              <c:numCache>
                <c:ptCount val="25"/>
                <c:pt idx="0">
                  <c:v>104.71742491503673</c:v>
                </c:pt>
                <c:pt idx="1">
                  <c:v>145.12030780039186</c:v>
                </c:pt>
                <c:pt idx="2">
                  <c:v>165.84219805188962</c:v>
                </c:pt>
                <c:pt idx="3">
                  <c:v>191.64904124602512</c:v>
                </c:pt>
                <c:pt idx="4">
                  <c:v>202.8863804909366</c:v>
                </c:pt>
                <c:pt idx="5">
                  <c:v>212.8995429070305</c:v>
                </c:pt>
                <c:pt idx="6">
                  <c:v>220.46410491749975</c:v>
                </c:pt>
                <c:pt idx="7">
                  <c:v>223.38487142014904</c:v>
                </c:pt>
                <c:pt idx="8">
                  <c:v>226.6426187351348</c:v>
                </c:pt>
                <c:pt idx="9">
                  <c:v>222.24573458915646</c:v>
                </c:pt>
                <c:pt idx="10">
                  <c:v>230.83961513635455</c:v>
                </c:pt>
                <c:pt idx="11">
                  <c:v>225.9846481691657</c:v>
                </c:pt>
              </c:numCache>
            </c:numRef>
          </c:yVal>
          <c:smooth val="1"/>
        </c:ser>
        <c:axId val="8649179"/>
        <c:axId val="10733748"/>
      </c:scatterChart>
      <c:valAx>
        <c:axId val="864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8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733748"/>
        <c:crosses val="autoZero"/>
        <c:crossBetween val="midCat"/>
        <c:dispUnits/>
      </c:valAx>
      <c:valAx>
        <c:axId val="1073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0.9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2'!$N$10:$N$11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2'!$O$12:$O$43</c:f>
              <c:numCache>
                <c:ptCount val="32"/>
                <c:pt idx="0">
                  <c:v>0.9545181915218611</c:v>
                </c:pt>
                <c:pt idx="1">
                  <c:v>1.9090363830437223</c:v>
                </c:pt>
                <c:pt idx="2">
                  <c:v>2.8635545745655833</c:v>
                </c:pt>
                <c:pt idx="3">
                  <c:v>3.8180727660874445</c:v>
                </c:pt>
                <c:pt idx="4">
                  <c:v>4.772590957609306</c:v>
                </c:pt>
                <c:pt idx="5">
                  <c:v>5.7271091491311665</c:v>
                </c:pt>
                <c:pt idx="6">
                  <c:v>6.681627340653027</c:v>
                </c:pt>
                <c:pt idx="7">
                  <c:v>7.636145532174889</c:v>
                </c:pt>
                <c:pt idx="8">
                  <c:v>8.590663723696752</c:v>
                </c:pt>
                <c:pt idx="9">
                  <c:v>9.545181915218611</c:v>
                </c:pt>
                <c:pt idx="10">
                  <c:v>15.272291064349778</c:v>
                </c:pt>
                <c:pt idx="11">
                  <c:v>19.090363830437223</c:v>
                </c:pt>
                <c:pt idx="12">
                  <c:v>23.862954788046526</c:v>
                </c:pt>
                <c:pt idx="13">
                  <c:v>28.635545745655833</c:v>
                </c:pt>
                <c:pt idx="14">
                  <c:v>33.408136703265136</c:v>
                </c:pt>
                <c:pt idx="15">
                  <c:v>38.180727660874446</c:v>
                </c:pt>
                <c:pt idx="16">
                  <c:v>42.95331861848375</c:v>
                </c:pt>
                <c:pt idx="17">
                  <c:v>47.72590957609305</c:v>
                </c:pt>
                <c:pt idx="18">
                  <c:v>48.680427767614916</c:v>
                </c:pt>
              </c:numCache>
            </c:numRef>
          </c:xVal>
          <c:yVal>
            <c:numRef>
              <c:f>'Med 2'!$N$12:$N$43</c:f>
              <c:numCache>
                <c:ptCount val="32"/>
                <c:pt idx="0">
                  <c:v>70.53779690297763</c:v>
                </c:pt>
                <c:pt idx="1">
                  <c:v>98.68821463425766</c:v>
                </c:pt>
                <c:pt idx="2">
                  <c:v>124.0740487593403</c:v>
                </c:pt>
                <c:pt idx="3">
                  <c:v>129.40426848854742</c:v>
                </c:pt>
                <c:pt idx="4">
                  <c:v>144.9159849706729</c:v>
                </c:pt>
                <c:pt idx="5">
                  <c:v>150.38888355497977</c:v>
                </c:pt>
                <c:pt idx="6">
                  <c:v>151.6417636077181</c:v>
                </c:pt>
                <c:pt idx="7">
                  <c:v>152.50194282690538</c:v>
                </c:pt>
                <c:pt idx="8">
                  <c:v>159.19206048751127</c:v>
                </c:pt>
                <c:pt idx="9">
                  <c:v>163.00518395294378</c:v>
                </c:pt>
                <c:pt idx="10">
                  <c:v>168.23974457445854</c:v>
                </c:pt>
                <c:pt idx="11">
                  <c:v>177.05552061995405</c:v>
                </c:pt>
                <c:pt idx="12">
                  <c:v>179.12050182082572</c:v>
                </c:pt>
                <c:pt idx="13">
                  <c:v>170.86143190578582</c:v>
                </c:pt>
                <c:pt idx="14">
                  <c:v>193.72791812020043</c:v>
                </c:pt>
                <c:pt idx="15">
                  <c:v>197.3404969058234</c:v>
                </c:pt>
                <c:pt idx="16">
                  <c:v>188.3188435681738</c:v>
                </c:pt>
                <c:pt idx="17">
                  <c:v>194.80629310770914</c:v>
                </c:pt>
                <c:pt idx="18">
                  <c:v>178.90862342058384</c:v>
                </c:pt>
              </c:numCache>
            </c:numRef>
          </c:yVal>
          <c:smooth val="1"/>
        </c:ser>
        <c:axId val="29494869"/>
        <c:axId val="64127230"/>
      </c:scatterChart>
      <c:val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8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127230"/>
        <c:crosses val="autoZero"/>
        <c:crossBetween val="midCat"/>
        <c:dispUnits/>
      </c:valAx>
      <c:valAx>
        <c:axId val="641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948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3'!$N$10:$N$11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3'!$O$12:$O$38</c:f>
              <c:numCache>
                <c:ptCount val="27"/>
                <c:pt idx="0">
                  <c:v>0.9545181915218611</c:v>
                </c:pt>
                <c:pt idx="1">
                  <c:v>1.9090363830437223</c:v>
                </c:pt>
                <c:pt idx="2">
                  <c:v>2.8635545745655833</c:v>
                </c:pt>
                <c:pt idx="3">
                  <c:v>3.8180727660874445</c:v>
                </c:pt>
                <c:pt idx="4">
                  <c:v>4.772590957609306</c:v>
                </c:pt>
                <c:pt idx="5">
                  <c:v>5.7271091491311665</c:v>
                </c:pt>
                <c:pt idx="6">
                  <c:v>6.681627340653027</c:v>
                </c:pt>
                <c:pt idx="7">
                  <c:v>7.636145532174889</c:v>
                </c:pt>
                <c:pt idx="8">
                  <c:v>8.590663723696752</c:v>
                </c:pt>
                <c:pt idx="9">
                  <c:v>9.545181915218611</c:v>
                </c:pt>
                <c:pt idx="10">
                  <c:v>14.317772872827916</c:v>
                </c:pt>
                <c:pt idx="11">
                  <c:v>19.090363830437223</c:v>
                </c:pt>
                <c:pt idx="12">
                  <c:v>23.862954788046526</c:v>
                </c:pt>
                <c:pt idx="13">
                  <c:v>26.72650936261211</c:v>
                </c:pt>
              </c:numCache>
            </c:numRef>
          </c:xVal>
          <c:yVal>
            <c:numRef>
              <c:f>'Med 3'!$N$12:$N$38</c:f>
              <c:numCache>
                <c:ptCount val="27"/>
                <c:pt idx="0">
                  <c:v>104.32886337649916</c:v>
                </c:pt>
                <c:pt idx="1">
                  <c:v>131.9047762653694</c:v>
                </c:pt>
                <c:pt idx="2">
                  <c:v>147.10284939433163</c:v>
                </c:pt>
                <c:pt idx="3">
                  <c:v>154.3232636244002</c:v>
                </c:pt>
                <c:pt idx="4">
                  <c:v>156.01407882207454</c:v>
                </c:pt>
                <c:pt idx="5">
                  <c:v>164.3017189078751</c:v>
                </c:pt>
                <c:pt idx="6">
                  <c:v>157.07551637061457</c:v>
                </c:pt>
                <c:pt idx="7">
                  <c:v>151.03876873891792</c:v>
                </c:pt>
                <c:pt idx="8">
                  <c:v>173.95065810740337</c:v>
                </c:pt>
                <c:pt idx="9">
                  <c:v>163.66438585488515</c:v>
                </c:pt>
                <c:pt idx="10">
                  <c:v>173.8313299283674</c:v>
                </c:pt>
                <c:pt idx="11">
                  <c:v>167.15579449008277</c:v>
                </c:pt>
                <c:pt idx="12">
                  <c:v>192.62741685504747</c:v>
                </c:pt>
                <c:pt idx="13">
                  <c:v>184.85785553240095</c:v>
                </c:pt>
              </c:numCache>
            </c:numRef>
          </c:yVal>
          <c:smooth val="1"/>
        </c:ser>
        <c:axId val="40274159"/>
        <c:axId val="26923112"/>
      </c:scatterChart>
      <c:val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8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23112"/>
        <c:crosses val="autoZero"/>
        <c:crossBetween val="midCat"/>
        <c:dispUnits/>
      </c:val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85"/>
              <c:y val="0.1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2741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4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4'!$N$10:$N$11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4'!$O$12:$O$38</c:f>
              <c:numCache>
                <c:ptCount val="27"/>
                <c:pt idx="0">
                  <c:v>0.9545181915218611</c:v>
                </c:pt>
                <c:pt idx="1">
                  <c:v>1.9090363830437223</c:v>
                </c:pt>
                <c:pt idx="2">
                  <c:v>2.8635545745655833</c:v>
                </c:pt>
                <c:pt idx="3">
                  <c:v>4.772590957609306</c:v>
                </c:pt>
                <c:pt idx="4">
                  <c:v>5.7271091491311665</c:v>
                </c:pt>
                <c:pt idx="5">
                  <c:v>6.681627340653027</c:v>
                </c:pt>
                <c:pt idx="6">
                  <c:v>7.636145532174889</c:v>
                </c:pt>
                <c:pt idx="7">
                  <c:v>8.590663723696752</c:v>
                </c:pt>
                <c:pt idx="8">
                  <c:v>9.545181915218611</c:v>
                </c:pt>
                <c:pt idx="9">
                  <c:v>14.317772872827916</c:v>
                </c:pt>
                <c:pt idx="10">
                  <c:v>19.090363830437223</c:v>
                </c:pt>
                <c:pt idx="11">
                  <c:v>23.862954788046526</c:v>
                </c:pt>
                <c:pt idx="12">
                  <c:v>28.635545745655833</c:v>
                </c:pt>
                <c:pt idx="13">
                  <c:v>33.408136703265136</c:v>
                </c:pt>
              </c:numCache>
            </c:numRef>
          </c:xVal>
          <c:yVal>
            <c:numRef>
              <c:f>'Med 4'!$N$12:$N$38</c:f>
              <c:numCache>
                <c:ptCount val="27"/>
                <c:pt idx="0">
                  <c:v>99.36358111332873</c:v>
                </c:pt>
                <c:pt idx="1">
                  <c:v>126.2252160630481</c:v>
                </c:pt>
                <c:pt idx="2">
                  <c:v>143.89652992207516</c:v>
                </c:pt>
                <c:pt idx="3">
                  <c:v>159.35194346081676</c:v>
                </c:pt>
                <c:pt idx="4">
                  <c:v>170.0934499527088</c:v>
                </c:pt>
                <c:pt idx="5">
                  <c:v>171.97214491425808</c:v>
                </c:pt>
                <c:pt idx="6">
                  <c:v>175.445714905347</c:v>
                </c:pt>
                <c:pt idx="7">
                  <c:v>185.88455644950722</c:v>
                </c:pt>
                <c:pt idx="8">
                  <c:v>173.95065810740337</c:v>
                </c:pt>
                <c:pt idx="9">
                  <c:v>179.6659077528756</c:v>
                </c:pt>
                <c:pt idx="10">
                  <c:v>186.51018048321623</c:v>
                </c:pt>
                <c:pt idx="11">
                  <c:v>192.15673305569484</c:v>
                </c:pt>
                <c:pt idx="12">
                  <c:v>202.56427475804628</c:v>
                </c:pt>
                <c:pt idx="13">
                  <c:v>198.47985731366427</c:v>
                </c:pt>
              </c:numCache>
            </c:numRef>
          </c:yVal>
          <c:smooth val="1"/>
        </c:ser>
        <c:axId val="40981417"/>
        <c:axId val="33288434"/>
      </c:scatterChart>
      <c:val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 val="autoZero"/>
        <c:crossBetween val="midCat"/>
        <c:dispUnits/>
      </c:valAx>
      <c:valAx>
        <c:axId val="3328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9814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'Med 5'!$N$10:$N$11</c:f>
              <c:strCache>
                <c:ptCount val="1"/>
                <c:pt idx="0">
                  <c:v>Tensão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'Med 5'!$O$12:$O$45</c:f>
              <c:numCache>
                <c:ptCount val="34"/>
                <c:pt idx="0">
                  <c:v>0.9545181915218611</c:v>
                </c:pt>
                <c:pt idx="1">
                  <c:v>1.9090363830437223</c:v>
                </c:pt>
                <c:pt idx="2">
                  <c:v>2.8635545745655833</c:v>
                </c:pt>
                <c:pt idx="3">
                  <c:v>3.8180727660874445</c:v>
                </c:pt>
                <c:pt idx="4">
                  <c:v>4.772590957609306</c:v>
                </c:pt>
                <c:pt idx="5">
                  <c:v>5.7271091491311665</c:v>
                </c:pt>
                <c:pt idx="6">
                  <c:v>6.681627340653027</c:v>
                </c:pt>
                <c:pt idx="7">
                  <c:v>7.636145532174889</c:v>
                </c:pt>
                <c:pt idx="8">
                  <c:v>8.590663723696752</c:v>
                </c:pt>
                <c:pt idx="9">
                  <c:v>9.545181915218611</c:v>
                </c:pt>
                <c:pt idx="10">
                  <c:v>14.317772872827916</c:v>
                </c:pt>
                <c:pt idx="11">
                  <c:v>19.090363830437223</c:v>
                </c:pt>
                <c:pt idx="12">
                  <c:v>23.862954788046526</c:v>
                </c:pt>
                <c:pt idx="13">
                  <c:v>28.635545745655833</c:v>
                </c:pt>
                <c:pt idx="14">
                  <c:v>33.408136703265136</c:v>
                </c:pt>
                <c:pt idx="15">
                  <c:v>38.180727660874446</c:v>
                </c:pt>
                <c:pt idx="16">
                  <c:v>42.95331861848375</c:v>
                </c:pt>
                <c:pt idx="17">
                  <c:v>47.72590957609305</c:v>
                </c:pt>
                <c:pt idx="18">
                  <c:v>52.49850053370236</c:v>
                </c:pt>
                <c:pt idx="19">
                  <c:v>57.271091491311665</c:v>
                </c:pt>
                <c:pt idx="20">
                  <c:v>58.22560968283353</c:v>
                </c:pt>
              </c:numCache>
            </c:numRef>
          </c:xVal>
          <c:yVal>
            <c:numRef>
              <c:f>'Med 5'!$N$12:$N$45</c:f>
              <c:numCache>
                <c:ptCount val="34"/>
                <c:pt idx="0">
                  <c:v>108.11521180128578</c:v>
                </c:pt>
                <c:pt idx="1">
                  <c:v>153.97216997488312</c:v>
                </c:pt>
                <c:pt idx="2">
                  <c:v>167.8878093557426</c:v>
                </c:pt>
                <c:pt idx="3">
                  <c:v>167.8145358991767</c:v>
                </c:pt>
                <c:pt idx="4">
                  <c:v>174.47320029001796</c:v>
                </c:pt>
                <c:pt idx="5">
                  <c:v>182.7110384153538</c:v>
                </c:pt>
                <c:pt idx="6">
                  <c:v>186.09023782403912</c:v>
                </c:pt>
                <c:pt idx="7">
                  <c:v>190.74813621763235</c:v>
                </c:pt>
                <c:pt idx="8">
                  <c:v>180.57676007162272</c:v>
                </c:pt>
                <c:pt idx="9">
                  <c:v>193.57051173375027</c:v>
                </c:pt>
                <c:pt idx="10">
                  <c:v>199.2774448459005</c:v>
                </c:pt>
                <c:pt idx="11">
                  <c:v>197.68386911475915</c:v>
                </c:pt>
                <c:pt idx="12">
                  <c:v>204.419877265494</c:v>
                </c:pt>
                <c:pt idx="13">
                  <c:v>216.2132336224726</c:v>
                </c:pt>
                <c:pt idx="14">
                  <c:v>219.90462257752856</c:v>
                </c:pt>
                <c:pt idx="15">
                  <c:v>225.6446938763</c:v>
                </c:pt>
                <c:pt idx="16">
                  <c:v>229.56961780423467</c:v>
                </c:pt>
                <c:pt idx="17">
                  <c:v>234.9132783435513</c:v>
                </c:pt>
                <c:pt idx="18">
                  <c:v>241.28381483812217</c:v>
                </c:pt>
                <c:pt idx="19">
                  <c:v>244.01489241103238</c:v>
                </c:pt>
                <c:pt idx="20">
                  <c:v>244.4037747886308</c:v>
                </c:pt>
              </c:numCache>
            </c:numRef>
          </c:yVal>
          <c:smooth val="1"/>
        </c:ser>
        <c:axId val="31160451"/>
        <c:axId val="12008604"/>
      </c:scatterChart>
      <c:val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Deformação (mm/m)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crossBetween val="midCat"/>
        <c:dispUnits/>
      </c:valAx>
      <c:valAx>
        <c:axId val="1200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Tensão (N/mm²)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</cols>
  <sheetData>
    <row r="1" ht="18">
      <c r="A1" s="1" t="s">
        <v>20</v>
      </c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6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L3" s="3"/>
      <c r="M3" s="2"/>
      <c r="P3" s="3"/>
    </row>
    <row r="4" spans="1:16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</row>
    <row r="5" spans="1:16" ht="15.75">
      <c r="A5" s="6" t="s">
        <v>7</v>
      </c>
      <c r="B5" s="12">
        <v>0.438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</row>
    <row r="6" spans="1:13" ht="12.75">
      <c r="A6" s="7" t="s">
        <v>8</v>
      </c>
      <c r="B6" s="12">
        <f>0.23/2</f>
        <v>0.115</v>
      </c>
      <c r="C6" s="3" t="s">
        <v>17</v>
      </c>
      <c r="E6" s="3"/>
      <c r="F6" s="3"/>
      <c r="G6" s="3"/>
      <c r="H6" s="3"/>
      <c r="I6" s="3"/>
      <c r="J6" s="3"/>
      <c r="K6" s="3"/>
      <c r="M6" s="4"/>
    </row>
    <row r="7" spans="1:13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5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</row>
    <row r="11" spans="2:15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</row>
    <row r="12" spans="1:18" ht="12.75">
      <c r="A12">
        <v>1</v>
      </c>
      <c r="B12" s="13">
        <v>2.55</v>
      </c>
      <c r="C12" s="5">
        <v>75</v>
      </c>
      <c r="D12" s="5">
        <v>151</v>
      </c>
      <c r="E12" s="5">
        <v>222</v>
      </c>
      <c r="F12" s="5">
        <v>305</v>
      </c>
      <c r="G12" s="5">
        <v>381</v>
      </c>
      <c r="H12" s="4">
        <f aca="true" t="shared" si="0" ref="H12:H23">0.02*$B$4*C12/C$11</f>
        <v>99.14999999999999</v>
      </c>
      <c r="I12" s="4">
        <f aca="true" t="shared" si="1" ref="I12:I23">0.02*$B$4*D12/D$11</f>
        <v>99.81099999999999</v>
      </c>
      <c r="J12" s="4">
        <f aca="true" t="shared" si="2" ref="J12:J22">0.02*$B$4*E12/E$11</f>
        <v>97.82799999999999</v>
      </c>
      <c r="K12" s="4">
        <f aca="true" t="shared" si="3" ref="K12:K23">0.02*$B$4*F12/F$11</f>
        <v>100.8025</v>
      </c>
      <c r="L12" s="4">
        <f aca="true" t="shared" si="4" ref="L12:L22">0.02*$B$4*G12/G$11</f>
        <v>100.73639999999999</v>
      </c>
      <c r="M12" s="4">
        <f aca="true" t="shared" si="5" ref="M12:M23">AVERAGE(H12:L12)</f>
        <v>99.66558</v>
      </c>
      <c r="N12" s="8">
        <f aca="true" t="shared" si="6" ref="N12:N23">(($B$5*M12^2)/(1000*PI()*$B$6^2))</f>
        <v>104.71742491503673</v>
      </c>
      <c r="O12" s="8">
        <f>(PI()*$B$8*A12*($B$7+$B$6))/($B$4*1.8)</f>
        <v>0.9545181915218611</v>
      </c>
      <c r="P12" s="14"/>
      <c r="Q12" s="8"/>
      <c r="R12" s="11"/>
    </row>
    <row r="13" spans="1:18" ht="12.75">
      <c r="A13">
        <v>2</v>
      </c>
      <c r="B13" s="13">
        <v>7.55</v>
      </c>
      <c r="C13" s="5">
        <v>93</v>
      </c>
      <c r="D13" s="5">
        <v>173</v>
      </c>
      <c r="E13" s="5"/>
      <c r="F13" s="5">
        <v>347</v>
      </c>
      <c r="G13" s="5"/>
      <c r="H13" s="4">
        <f t="shared" si="0"/>
        <v>122.94599999999998</v>
      </c>
      <c r="I13" s="4">
        <f t="shared" si="1"/>
        <v>114.35299999999998</v>
      </c>
      <c r="J13" s="4"/>
      <c r="K13" s="4">
        <f t="shared" si="3"/>
        <v>114.68349999999998</v>
      </c>
      <c r="L13" s="4"/>
      <c r="M13" s="4">
        <f t="shared" si="5"/>
        <v>117.32749999999999</v>
      </c>
      <c r="N13" s="8">
        <f t="shared" si="6"/>
        <v>145.12030780039186</v>
      </c>
      <c r="O13" s="8">
        <f aca="true" t="shared" si="7" ref="O13:O23">(2*PI()*$B$8*A13*($B$7+$B$6))/($B$4*3.6)</f>
        <v>1.9090363830437223</v>
      </c>
      <c r="P13" s="14"/>
      <c r="Q13" s="8"/>
      <c r="R13" s="11"/>
    </row>
    <row r="14" spans="1:18" ht="12.75">
      <c r="A14">
        <v>3</v>
      </c>
      <c r="B14" s="13">
        <v>12.55</v>
      </c>
      <c r="C14" s="5">
        <v>95</v>
      </c>
      <c r="D14" s="5">
        <v>188</v>
      </c>
      <c r="E14" s="5">
        <v>288</v>
      </c>
      <c r="F14" s="5">
        <v>378</v>
      </c>
      <c r="G14" s="5"/>
      <c r="H14" s="4">
        <f t="shared" si="0"/>
        <v>125.58999999999999</v>
      </c>
      <c r="I14" s="4">
        <f t="shared" si="1"/>
        <v>124.26799999999999</v>
      </c>
      <c r="J14" s="4">
        <f t="shared" si="2"/>
        <v>126.91199999999998</v>
      </c>
      <c r="K14" s="4">
        <f t="shared" si="3"/>
        <v>124.92899999999999</v>
      </c>
      <c r="L14" s="4"/>
      <c r="M14" s="4">
        <f t="shared" si="5"/>
        <v>125.42474999999999</v>
      </c>
      <c r="N14" s="8">
        <f t="shared" si="6"/>
        <v>165.84219805188962</v>
      </c>
      <c r="O14" s="8">
        <f t="shared" si="7"/>
        <v>2.8635545745655833</v>
      </c>
      <c r="P14" s="14"/>
      <c r="Q14" s="8"/>
      <c r="R14" s="11"/>
    </row>
    <row r="15" spans="1:18" ht="12.75">
      <c r="A15">
        <v>4</v>
      </c>
      <c r="B15" s="13">
        <v>17.55</v>
      </c>
      <c r="C15" s="5">
        <v>102</v>
      </c>
      <c r="D15" s="5">
        <v>204</v>
      </c>
      <c r="E15" s="5">
        <v>306</v>
      </c>
      <c r="F15" s="5">
        <v>407</v>
      </c>
      <c r="G15" s="5">
        <v>511</v>
      </c>
      <c r="H15" s="4">
        <f t="shared" si="0"/>
        <v>134.844</v>
      </c>
      <c r="I15" s="4">
        <f t="shared" si="1"/>
        <v>134.844</v>
      </c>
      <c r="J15" s="4">
        <f t="shared" si="2"/>
        <v>134.84399999999997</v>
      </c>
      <c r="K15" s="4">
        <f t="shared" si="3"/>
        <v>134.5135</v>
      </c>
      <c r="L15" s="4">
        <f t="shared" si="4"/>
        <v>135.1084</v>
      </c>
      <c r="M15" s="4">
        <f t="shared" si="5"/>
        <v>134.83077999999998</v>
      </c>
      <c r="N15" s="8">
        <f t="shared" si="6"/>
        <v>191.64904124602512</v>
      </c>
      <c r="O15" s="8">
        <f t="shared" si="7"/>
        <v>3.8180727660874445</v>
      </c>
      <c r="P15" s="14"/>
      <c r="Q15" s="8"/>
      <c r="R15" s="11"/>
    </row>
    <row r="16" spans="1:18" ht="12.75">
      <c r="A16">
        <v>5</v>
      </c>
      <c r="B16" s="13">
        <v>22.55</v>
      </c>
      <c r="C16" s="5">
        <v>106</v>
      </c>
      <c r="D16" s="5">
        <v>209</v>
      </c>
      <c r="E16" s="5"/>
      <c r="F16" s="5">
        <v>425</v>
      </c>
      <c r="G16" s="5">
        <v>515</v>
      </c>
      <c r="H16" s="4">
        <f t="shared" si="0"/>
        <v>140.13199999999998</v>
      </c>
      <c r="I16" s="4">
        <f t="shared" si="1"/>
        <v>138.14899999999997</v>
      </c>
      <c r="J16" s="4"/>
      <c r="K16" s="4">
        <f t="shared" si="3"/>
        <v>140.46249999999998</v>
      </c>
      <c r="L16" s="4">
        <f t="shared" si="4"/>
        <v>136.166</v>
      </c>
      <c r="M16" s="4">
        <f t="shared" si="5"/>
        <v>138.727375</v>
      </c>
      <c r="N16" s="8">
        <f t="shared" si="6"/>
        <v>202.8863804909366</v>
      </c>
      <c r="O16" s="8">
        <f t="shared" si="7"/>
        <v>4.772590957609306</v>
      </c>
      <c r="P16" s="14"/>
      <c r="Q16" s="8"/>
      <c r="R16" s="11"/>
    </row>
    <row r="17" spans="1:18" ht="12.75">
      <c r="A17">
        <v>6</v>
      </c>
      <c r="B17" s="13">
        <v>27.55</v>
      </c>
      <c r="C17" s="5">
        <v>109</v>
      </c>
      <c r="D17" s="5"/>
      <c r="E17" s="5">
        <v>319</v>
      </c>
      <c r="F17" s="5">
        <v>433</v>
      </c>
      <c r="G17" s="5">
        <v>532</v>
      </c>
      <c r="H17" s="4">
        <f t="shared" si="0"/>
        <v>144.09799999999998</v>
      </c>
      <c r="I17" s="4"/>
      <c r="J17" s="4">
        <f t="shared" si="2"/>
        <v>140.57266666666666</v>
      </c>
      <c r="K17" s="4">
        <f t="shared" si="3"/>
        <v>143.10649999999998</v>
      </c>
      <c r="L17" s="4">
        <f t="shared" si="4"/>
        <v>140.66079999999997</v>
      </c>
      <c r="M17" s="4">
        <f t="shared" si="5"/>
        <v>142.10949166666666</v>
      </c>
      <c r="N17" s="8">
        <f t="shared" si="6"/>
        <v>212.8995429070305</v>
      </c>
      <c r="O17" s="8">
        <f t="shared" si="7"/>
        <v>5.7271091491311665</v>
      </c>
      <c r="P17" s="14"/>
      <c r="Q17" s="8"/>
      <c r="R17" s="11"/>
    </row>
    <row r="18" spans="1:18" ht="12.75">
      <c r="A18">
        <v>7</v>
      </c>
      <c r="B18" s="13">
        <v>32.55</v>
      </c>
      <c r="C18" s="5">
        <v>110</v>
      </c>
      <c r="D18" s="5"/>
      <c r="E18" s="5">
        <v>326</v>
      </c>
      <c r="F18" s="5">
        <v>438</v>
      </c>
      <c r="G18" s="5"/>
      <c r="H18" s="4">
        <f t="shared" si="0"/>
        <v>145.42</v>
      </c>
      <c r="I18" s="4"/>
      <c r="J18" s="4">
        <f t="shared" si="2"/>
        <v>143.6573333333333</v>
      </c>
      <c r="K18" s="4">
        <f t="shared" si="3"/>
        <v>144.759</v>
      </c>
      <c r="L18" s="4"/>
      <c r="M18" s="4">
        <f t="shared" si="5"/>
        <v>144.6121111111111</v>
      </c>
      <c r="N18" s="8">
        <f t="shared" si="6"/>
        <v>220.46410491749975</v>
      </c>
      <c r="O18" s="8">
        <f t="shared" si="7"/>
        <v>6.681627340653027</v>
      </c>
      <c r="P18" s="14"/>
      <c r="Q18" s="8"/>
      <c r="R18" s="11"/>
    </row>
    <row r="19" spans="1:18" ht="12.75">
      <c r="A19">
        <v>8</v>
      </c>
      <c r="B19" s="13">
        <v>37.55</v>
      </c>
      <c r="C19" s="5">
        <v>111</v>
      </c>
      <c r="D19" s="5"/>
      <c r="E19" s="5">
        <v>328</v>
      </c>
      <c r="F19" s="5"/>
      <c r="G19" s="5">
        <v>550</v>
      </c>
      <c r="H19" s="4">
        <f t="shared" si="0"/>
        <v>146.742</v>
      </c>
      <c r="I19" s="4"/>
      <c r="J19" s="4">
        <f t="shared" si="2"/>
        <v>144.53866666666664</v>
      </c>
      <c r="K19" s="4"/>
      <c r="L19" s="4">
        <f t="shared" si="4"/>
        <v>145.42</v>
      </c>
      <c r="M19" s="4">
        <f t="shared" si="5"/>
        <v>145.56688888888888</v>
      </c>
      <c r="N19" s="8">
        <f t="shared" si="6"/>
        <v>223.38487142014904</v>
      </c>
      <c r="O19" s="8">
        <f t="shared" si="7"/>
        <v>7.636145532174889</v>
      </c>
      <c r="P19" s="14"/>
      <c r="Q19" s="8"/>
      <c r="R19" s="11"/>
    </row>
    <row r="20" spans="1:18" ht="12.75">
      <c r="A20">
        <v>9</v>
      </c>
      <c r="B20" s="13">
        <v>42.55</v>
      </c>
      <c r="C20" s="5">
        <v>112</v>
      </c>
      <c r="D20" s="5"/>
      <c r="E20" s="5">
        <v>331</v>
      </c>
      <c r="F20" s="5"/>
      <c r="G20" s="5">
        <v>552</v>
      </c>
      <c r="H20" s="4">
        <f t="shared" si="0"/>
        <v>148.064</v>
      </c>
      <c r="I20" s="4"/>
      <c r="J20" s="4">
        <f t="shared" si="2"/>
        <v>145.86066666666665</v>
      </c>
      <c r="K20" s="4"/>
      <c r="L20" s="4">
        <f t="shared" si="4"/>
        <v>145.94879999999998</v>
      </c>
      <c r="M20" s="4">
        <f t="shared" si="5"/>
        <v>146.6244888888889</v>
      </c>
      <c r="N20" s="8">
        <f t="shared" si="6"/>
        <v>226.6426187351348</v>
      </c>
      <c r="O20" s="8">
        <f t="shared" si="7"/>
        <v>8.590663723696752</v>
      </c>
      <c r="P20" s="14"/>
      <c r="Q20" s="8"/>
      <c r="R20" s="11"/>
    </row>
    <row r="21" spans="1:18" ht="12.75">
      <c r="A21">
        <v>10</v>
      </c>
      <c r="B21" s="13">
        <v>47.55</v>
      </c>
      <c r="C21" s="5">
        <v>111</v>
      </c>
      <c r="D21" s="5">
        <v>218</v>
      </c>
      <c r="E21" s="5">
        <v>327</v>
      </c>
      <c r="F21" s="5">
        <v>439</v>
      </c>
      <c r="G21" s="5">
        <v>552</v>
      </c>
      <c r="H21" s="4">
        <f t="shared" si="0"/>
        <v>146.742</v>
      </c>
      <c r="I21" s="4">
        <f t="shared" si="1"/>
        <v>144.09799999999998</v>
      </c>
      <c r="J21" s="4">
        <f t="shared" si="2"/>
        <v>144.09799999999998</v>
      </c>
      <c r="K21" s="4">
        <f t="shared" si="3"/>
        <v>145.0895</v>
      </c>
      <c r="L21" s="4">
        <f t="shared" si="4"/>
        <v>145.94879999999998</v>
      </c>
      <c r="M21" s="4">
        <f t="shared" si="5"/>
        <v>145.19526</v>
      </c>
      <c r="N21" s="8">
        <f t="shared" si="6"/>
        <v>222.24573458915646</v>
      </c>
      <c r="O21" s="8">
        <f t="shared" si="7"/>
        <v>9.545181915218611</v>
      </c>
      <c r="P21" s="14"/>
      <c r="Q21" s="8"/>
      <c r="R21" s="11"/>
    </row>
    <row r="22" spans="1:18" ht="12.75">
      <c r="A22">
        <v>15</v>
      </c>
      <c r="B22" s="13">
        <v>72.55</v>
      </c>
      <c r="C22" s="5">
        <v>113</v>
      </c>
      <c r="D22" s="5">
        <v>222</v>
      </c>
      <c r="E22" s="5">
        <v>334</v>
      </c>
      <c r="F22" s="5"/>
      <c r="G22" s="5">
        <v>562</v>
      </c>
      <c r="H22" s="4">
        <f t="shared" si="0"/>
        <v>149.386</v>
      </c>
      <c r="I22" s="4">
        <f t="shared" si="1"/>
        <v>146.742</v>
      </c>
      <c r="J22" s="4">
        <f t="shared" si="2"/>
        <v>147.18266666666665</v>
      </c>
      <c r="K22" s="4"/>
      <c r="L22" s="4">
        <f t="shared" si="4"/>
        <v>148.59279999999998</v>
      </c>
      <c r="M22" s="4">
        <f t="shared" si="5"/>
        <v>147.97586666666666</v>
      </c>
      <c r="N22" s="8">
        <f t="shared" si="6"/>
        <v>230.83961513635455</v>
      </c>
      <c r="O22" s="8">
        <f t="shared" si="7"/>
        <v>14.317772872827916</v>
      </c>
      <c r="P22" s="14"/>
      <c r="Q22" s="8"/>
      <c r="R22" s="11"/>
    </row>
    <row r="23" spans="1:18" ht="12.75">
      <c r="A23">
        <v>20</v>
      </c>
      <c r="B23" s="13">
        <v>97.55</v>
      </c>
      <c r="C23" s="5">
        <v>112</v>
      </c>
      <c r="D23" s="5">
        <v>221</v>
      </c>
      <c r="E23" s="5"/>
      <c r="F23" s="5">
        <v>439</v>
      </c>
      <c r="G23" s="5"/>
      <c r="H23" s="4">
        <f t="shared" si="0"/>
        <v>148.064</v>
      </c>
      <c r="I23" s="4">
        <f t="shared" si="1"/>
        <v>146.081</v>
      </c>
      <c r="J23" s="4"/>
      <c r="K23" s="4">
        <f t="shared" si="3"/>
        <v>145.0895</v>
      </c>
      <c r="L23" s="4"/>
      <c r="M23" s="4">
        <f t="shared" si="5"/>
        <v>146.4115</v>
      </c>
      <c r="N23" s="8">
        <f t="shared" si="6"/>
        <v>225.9846481691657</v>
      </c>
      <c r="O23" s="8">
        <f t="shared" si="7"/>
        <v>19.090363830437223</v>
      </c>
      <c r="P23" s="14"/>
      <c r="Q23" s="8"/>
      <c r="R23" s="11"/>
    </row>
    <row r="24" spans="2:18" ht="12.75">
      <c r="B24" s="13"/>
      <c r="C24" s="5"/>
      <c r="D24" s="5"/>
      <c r="E24" s="5"/>
      <c r="F24" s="5"/>
      <c r="G24" s="5"/>
      <c r="H24" s="4"/>
      <c r="I24" s="4"/>
      <c r="J24" s="4"/>
      <c r="K24" s="4"/>
      <c r="L24" s="4"/>
      <c r="M24" s="4"/>
      <c r="N24" s="8"/>
      <c r="O24" s="8"/>
      <c r="P24" s="14"/>
      <c r="Q24" s="8"/>
      <c r="R24" s="11"/>
    </row>
    <row r="25" spans="2:18" ht="12.75">
      <c r="B25" s="13"/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8"/>
      <c r="O25" s="8"/>
      <c r="P25" s="14"/>
      <c r="Q25" s="8"/>
      <c r="R25" s="11"/>
    </row>
    <row r="26" spans="2:18" ht="12.75">
      <c r="B26" s="13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8"/>
      <c r="O26" s="8"/>
      <c r="P26" s="14"/>
      <c r="Q26" s="8"/>
      <c r="R26" s="11"/>
    </row>
    <row r="27" spans="2:18" ht="12.75">
      <c r="B27" s="13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8"/>
      <c r="O27" s="8"/>
      <c r="P27" s="14"/>
      <c r="Q27" s="8"/>
      <c r="R27" s="11"/>
    </row>
    <row r="28" spans="2:18" ht="12.75">
      <c r="B28" s="13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8"/>
      <c r="O28" s="8"/>
      <c r="P28" s="14"/>
      <c r="Q28" s="8"/>
      <c r="R28" s="11"/>
    </row>
    <row r="29" spans="2:18" ht="12.75">
      <c r="B29" s="13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8"/>
      <c r="O29" s="8"/>
      <c r="P29" s="14"/>
      <c r="Q29" s="8"/>
      <c r="R29" s="11"/>
    </row>
    <row r="30" spans="2:18" ht="12.75">
      <c r="B30" s="13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8"/>
      <c r="O30" s="8"/>
      <c r="P30" s="14"/>
      <c r="Q30" s="8"/>
      <c r="R30" s="11"/>
    </row>
    <row r="31" spans="2:18" ht="12.75">
      <c r="B31" s="13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8"/>
      <c r="O31" s="8"/>
      <c r="P31" s="14"/>
      <c r="Q31" s="8"/>
      <c r="R31" s="11"/>
    </row>
    <row r="32" spans="2:18" ht="12.75">
      <c r="B32" s="13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8"/>
      <c r="O32" s="8"/>
      <c r="P32" s="14"/>
      <c r="Q32" s="8"/>
      <c r="R32" s="11"/>
    </row>
    <row r="33" spans="2:18" ht="12.75">
      <c r="B33" s="13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8"/>
      <c r="O33" s="8"/>
      <c r="P33" s="14"/>
      <c r="Q33" s="8"/>
      <c r="R33" s="11"/>
    </row>
    <row r="34" spans="2:18" ht="12.75">
      <c r="B34" s="13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8"/>
      <c r="O34" s="8"/>
      <c r="P34" s="14"/>
      <c r="Q34" s="8"/>
      <c r="R34" s="11"/>
    </row>
    <row r="35" spans="2:18" ht="12.75">
      <c r="B35" s="13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8"/>
      <c r="O35" s="8"/>
      <c r="P35" s="14"/>
      <c r="Q35" s="8"/>
      <c r="R35" s="11"/>
    </row>
    <row r="36" spans="2:18" ht="12.75">
      <c r="B36" s="13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8"/>
      <c r="O36" s="8"/>
      <c r="P36" s="14"/>
      <c r="Q36" s="8"/>
      <c r="R36" s="11"/>
    </row>
    <row r="37" spans="8:18" ht="12.75">
      <c r="H37" s="4"/>
      <c r="I37" s="4"/>
      <c r="J37" s="4"/>
      <c r="K37" s="4"/>
      <c r="L37" s="4"/>
      <c r="M37" s="4"/>
      <c r="N37" s="8"/>
      <c r="O37" s="8"/>
      <c r="P37" s="14"/>
      <c r="Q37" s="11"/>
      <c r="R37" s="11"/>
    </row>
    <row r="38" spans="8:18" ht="12.75">
      <c r="H38" s="4"/>
      <c r="I38" s="4"/>
      <c r="J38" s="4"/>
      <c r="K38" s="4"/>
      <c r="L38" s="4"/>
      <c r="M38" s="4"/>
      <c r="N38" s="8"/>
      <c r="O38" s="8"/>
      <c r="P38" s="14"/>
      <c r="Q38" s="11"/>
      <c r="R38" s="11"/>
    </row>
    <row r="39" spans="8:18" ht="12.75">
      <c r="H39" s="4"/>
      <c r="I39" s="4"/>
      <c r="J39" s="4"/>
      <c r="K39" s="4"/>
      <c r="L39" s="4"/>
      <c r="M39" s="4"/>
      <c r="N39" s="8"/>
      <c r="O39" s="8"/>
      <c r="P39" s="14"/>
      <c r="Q39" s="11"/>
      <c r="R39" s="11"/>
    </row>
    <row r="40" spans="8:18" ht="12.75">
      <c r="H40" s="4"/>
      <c r="I40" s="4"/>
      <c r="J40" s="4"/>
      <c r="K40" s="4"/>
      <c r="L40" s="4"/>
      <c r="M40" s="4"/>
      <c r="N40" s="8"/>
      <c r="O40" s="8"/>
      <c r="P40" s="14"/>
      <c r="Q40" s="8"/>
      <c r="R40" s="11"/>
    </row>
    <row r="41" spans="8:18" ht="12.75">
      <c r="H41" s="4"/>
      <c r="I41" s="4"/>
      <c r="J41" s="4"/>
      <c r="K41" s="4"/>
      <c r="L41" s="4"/>
      <c r="M41" s="4"/>
      <c r="N41" s="8"/>
      <c r="O41" s="8"/>
      <c r="P41" s="14"/>
      <c r="Q41" s="8"/>
      <c r="R41" s="11"/>
    </row>
    <row r="42" spans="8:18" ht="12.75">
      <c r="H42" s="4"/>
      <c r="I42" s="4"/>
      <c r="J42" s="4"/>
      <c r="K42" s="4"/>
      <c r="L42" s="4"/>
      <c r="M42" s="4"/>
      <c r="N42" s="8"/>
      <c r="O42" s="8"/>
      <c r="P42" s="14"/>
      <c r="Q42" s="8"/>
      <c r="R42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  <col min="16" max="16" width="11.57421875" style="0" bestFit="1" customWidth="1"/>
  </cols>
  <sheetData>
    <row r="1" ht="18">
      <c r="A1" s="1" t="s">
        <v>20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L3" s="3"/>
      <c r="M3" s="2"/>
      <c r="Q3" s="3"/>
    </row>
    <row r="4" spans="1:17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  <c r="Q4" s="15"/>
    </row>
    <row r="5" spans="1:17" ht="15.75">
      <c r="A5" s="6" t="s">
        <v>7</v>
      </c>
      <c r="B5" s="12">
        <v>0.438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  <c r="Q5" s="4"/>
    </row>
    <row r="6" spans="1:16" ht="12.75">
      <c r="A6" s="7" t="s">
        <v>8</v>
      </c>
      <c r="B6" s="12">
        <f>0.23/2</f>
        <v>0.115</v>
      </c>
      <c r="C6" s="3" t="s">
        <v>17</v>
      </c>
      <c r="E6" s="3"/>
      <c r="F6" s="3"/>
      <c r="G6" s="3"/>
      <c r="H6" s="3"/>
      <c r="I6" s="3"/>
      <c r="J6" s="3"/>
      <c r="K6" s="3"/>
      <c r="M6" s="4"/>
      <c r="P6" s="4"/>
    </row>
    <row r="7" spans="1:16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  <c r="P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6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  <c r="P10" s="17"/>
    </row>
    <row r="11" spans="2:16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  <c r="P11" s="16"/>
    </row>
    <row r="12" spans="1:19" ht="12.75">
      <c r="A12">
        <v>1</v>
      </c>
      <c r="B12" s="13">
        <v>0.2</v>
      </c>
      <c r="C12" s="5">
        <v>65</v>
      </c>
      <c r="D12" s="5">
        <v>122</v>
      </c>
      <c r="E12" s="5">
        <v>180</v>
      </c>
      <c r="F12" s="5">
        <v>246</v>
      </c>
      <c r="G12" s="5"/>
      <c r="H12" s="4">
        <f aca="true" t="shared" si="0" ref="H12:H30">0.02*$B$4*C12/C$11</f>
        <v>85.92999999999999</v>
      </c>
      <c r="I12" s="4">
        <f aca="true" t="shared" si="1" ref="I12:I30">0.02*$B$4*D12/D$11</f>
        <v>80.642</v>
      </c>
      <c r="J12" s="4">
        <f aca="true" t="shared" si="2" ref="J12:J30">0.02*$B$4*E12/E$11</f>
        <v>79.32</v>
      </c>
      <c r="K12" s="4">
        <f aca="true" t="shared" si="3" ref="K12:K30">0.02*$B$4*F12/F$11</f>
        <v>81.303</v>
      </c>
      <c r="L12" s="4"/>
      <c r="M12" s="4">
        <f aca="true" t="shared" si="4" ref="M12:M30">AVERAGE(H12:L12)</f>
        <v>81.79875</v>
      </c>
      <c r="N12" s="8">
        <f aca="true" t="shared" si="5" ref="N12:N30">(($B$5*M12^2)/(1000*PI()*$B$6^2))</f>
        <v>70.53779690297763</v>
      </c>
      <c r="O12" s="8">
        <f>(PI()*$B$8*A12*($B$7+$B$6))/($B$4*1.8)</f>
        <v>0.9545181915218611</v>
      </c>
      <c r="P12" s="11"/>
      <c r="Q12" s="14"/>
      <c r="R12" s="8"/>
      <c r="S12" s="11"/>
    </row>
    <row r="13" spans="1:19" ht="12.75">
      <c r="A13">
        <v>2</v>
      </c>
      <c r="B13" s="13">
        <v>0.7</v>
      </c>
      <c r="C13" s="5">
        <v>73</v>
      </c>
      <c r="D13" s="5">
        <v>147</v>
      </c>
      <c r="E13" s="5">
        <v>219</v>
      </c>
      <c r="F13" s="5">
        <v>293</v>
      </c>
      <c r="G13" s="5"/>
      <c r="H13" s="4">
        <f t="shared" si="0"/>
        <v>96.50599999999999</v>
      </c>
      <c r="I13" s="4">
        <f t="shared" si="1"/>
        <v>97.16699999999999</v>
      </c>
      <c r="J13" s="4">
        <f t="shared" si="2"/>
        <v>96.50599999999999</v>
      </c>
      <c r="K13" s="4">
        <f t="shared" si="3"/>
        <v>96.83649999999999</v>
      </c>
      <c r="L13" s="4"/>
      <c r="M13" s="4">
        <f t="shared" si="4"/>
        <v>96.753875</v>
      </c>
      <c r="N13" s="8">
        <f t="shared" si="5"/>
        <v>98.68821463425766</v>
      </c>
      <c r="O13" s="8">
        <f aca="true" t="shared" si="6" ref="O13:O30">(2*PI()*$B$8*A13*($B$7+$B$6))/($B$4*3.6)</f>
        <v>1.9090363830437223</v>
      </c>
      <c r="P13" s="11"/>
      <c r="Q13" s="14"/>
      <c r="R13" s="8"/>
      <c r="S13" s="11"/>
    </row>
    <row r="14" spans="1:19" ht="12.75">
      <c r="A14">
        <v>3</v>
      </c>
      <c r="B14" s="13">
        <v>1.2</v>
      </c>
      <c r="C14" s="5"/>
      <c r="D14" s="5">
        <v>164</v>
      </c>
      <c r="E14" s="5">
        <v>246</v>
      </c>
      <c r="F14" s="5">
        <v>329</v>
      </c>
      <c r="G14" s="5">
        <v>410</v>
      </c>
      <c r="H14" s="4"/>
      <c r="I14" s="4">
        <f t="shared" si="1"/>
        <v>108.40399999999998</v>
      </c>
      <c r="J14" s="4">
        <f t="shared" si="2"/>
        <v>108.404</v>
      </c>
      <c r="K14" s="4">
        <f t="shared" si="3"/>
        <v>108.73449999999998</v>
      </c>
      <c r="L14" s="4">
        <f aca="true" t="shared" si="7" ref="L14:L29">0.02*$B$4*G14/G$11</f>
        <v>108.404</v>
      </c>
      <c r="M14" s="4">
        <f t="shared" si="4"/>
        <v>108.48662499999999</v>
      </c>
      <c r="N14" s="8">
        <f t="shared" si="5"/>
        <v>124.0740487593403</v>
      </c>
      <c r="O14" s="8">
        <f t="shared" si="6"/>
        <v>2.8635545745655833</v>
      </c>
      <c r="P14" s="11"/>
      <c r="Q14" s="14"/>
      <c r="R14" s="8"/>
      <c r="S14" s="11"/>
    </row>
    <row r="15" spans="1:19" ht="12.75">
      <c r="A15">
        <v>4</v>
      </c>
      <c r="B15" s="13">
        <v>1.7</v>
      </c>
      <c r="C15" s="5">
        <v>84</v>
      </c>
      <c r="D15" s="5">
        <v>167</v>
      </c>
      <c r="E15" s="5">
        <v>250</v>
      </c>
      <c r="F15" s="5">
        <v>336</v>
      </c>
      <c r="G15" s="5">
        <v>421</v>
      </c>
      <c r="H15" s="4">
        <f t="shared" si="0"/>
        <v>111.04799999999999</v>
      </c>
      <c r="I15" s="4">
        <f t="shared" si="1"/>
        <v>110.38699999999999</v>
      </c>
      <c r="J15" s="4">
        <f t="shared" si="2"/>
        <v>110.16666666666664</v>
      </c>
      <c r="K15" s="4">
        <f t="shared" si="3"/>
        <v>111.04799999999999</v>
      </c>
      <c r="L15" s="4">
        <f t="shared" si="7"/>
        <v>111.31239999999998</v>
      </c>
      <c r="M15" s="4">
        <f t="shared" si="4"/>
        <v>110.79241333333331</v>
      </c>
      <c r="N15" s="8">
        <f t="shared" si="5"/>
        <v>129.40426848854742</v>
      </c>
      <c r="O15" s="8">
        <f t="shared" si="6"/>
        <v>3.8180727660874445</v>
      </c>
      <c r="P15" s="11"/>
      <c r="Q15" s="14"/>
      <c r="R15" s="8"/>
      <c r="S15" s="11"/>
    </row>
    <row r="16" spans="1:19" ht="12.75">
      <c r="A16">
        <v>5</v>
      </c>
      <c r="B16" s="13">
        <v>2.2</v>
      </c>
      <c r="C16" s="5">
        <v>89</v>
      </c>
      <c r="D16" s="5">
        <v>176</v>
      </c>
      <c r="E16" s="5">
        <v>267</v>
      </c>
      <c r="F16" s="5">
        <v>355</v>
      </c>
      <c r="G16" s="5"/>
      <c r="H16" s="4">
        <f t="shared" si="0"/>
        <v>117.65799999999999</v>
      </c>
      <c r="I16" s="4">
        <f t="shared" si="1"/>
        <v>116.33599999999998</v>
      </c>
      <c r="J16" s="4">
        <f t="shared" si="2"/>
        <v>117.65799999999997</v>
      </c>
      <c r="K16" s="4">
        <f t="shared" si="3"/>
        <v>117.32749999999999</v>
      </c>
      <c r="L16" s="4"/>
      <c r="M16" s="4">
        <f t="shared" si="4"/>
        <v>117.24487499999998</v>
      </c>
      <c r="N16" s="8">
        <f t="shared" si="5"/>
        <v>144.9159849706729</v>
      </c>
      <c r="O16" s="8">
        <f t="shared" si="6"/>
        <v>4.772590957609306</v>
      </c>
      <c r="P16" s="11"/>
      <c r="Q16" s="14"/>
      <c r="R16" s="8"/>
      <c r="S16" s="11"/>
    </row>
    <row r="17" spans="1:19" ht="12.75">
      <c r="A17">
        <v>6</v>
      </c>
      <c r="B17" s="13">
        <v>2.7</v>
      </c>
      <c r="C17" s="5">
        <v>90</v>
      </c>
      <c r="D17" s="5">
        <v>181</v>
      </c>
      <c r="E17" s="5">
        <v>271</v>
      </c>
      <c r="F17" s="5">
        <v>362</v>
      </c>
      <c r="G17" s="5">
        <v>452</v>
      </c>
      <c r="H17" s="4">
        <f t="shared" si="0"/>
        <v>118.97999999999999</v>
      </c>
      <c r="I17" s="4">
        <f t="shared" si="1"/>
        <v>119.64099999999999</v>
      </c>
      <c r="J17" s="4">
        <f t="shared" si="2"/>
        <v>119.42066666666665</v>
      </c>
      <c r="K17" s="4">
        <f t="shared" si="3"/>
        <v>119.64099999999999</v>
      </c>
      <c r="L17" s="4">
        <f t="shared" si="7"/>
        <v>119.5088</v>
      </c>
      <c r="M17" s="4">
        <f t="shared" si="4"/>
        <v>119.4382933333333</v>
      </c>
      <c r="N17" s="8">
        <f t="shared" si="5"/>
        <v>150.38888355497977</v>
      </c>
      <c r="O17" s="8">
        <f t="shared" si="6"/>
        <v>5.7271091491311665</v>
      </c>
      <c r="P17" s="11"/>
      <c r="Q17" s="14"/>
      <c r="R17" s="8"/>
      <c r="S17" s="11"/>
    </row>
    <row r="18" spans="1:19" ht="12.75">
      <c r="A18">
        <v>7</v>
      </c>
      <c r="B18" s="13">
        <v>3.2</v>
      </c>
      <c r="C18" s="5"/>
      <c r="D18" s="5">
        <v>181</v>
      </c>
      <c r="E18" s="5">
        <v>272</v>
      </c>
      <c r="F18" s="5">
        <v>364</v>
      </c>
      <c r="G18" s="5"/>
      <c r="H18" s="4"/>
      <c r="I18" s="4">
        <f t="shared" si="1"/>
        <v>119.64099999999999</v>
      </c>
      <c r="J18" s="4">
        <f t="shared" si="2"/>
        <v>119.86133333333332</v>
      </c>
      <c r="K18" s="4">
        <f t="shared" si="3"/>
        <v>120.30199999999999</v>
      </c>
      <c r="L18" s="4"/>
      <c r="M18" s="4">
        <f t="shared" si="4"/>
        <v>119.93477777777775</v>
      </c>
      <c r="N18" s="8">
        <f t="shared" si="5"/>
        <v>151.6417636077181</v>
      </c>
      <c r="O18" s="8">
        <f t="shared" si="6"/>
        <v>6.681627340653027</v>
      </c>
      <c r="P18" s="11"/>
      <c r="Q18" s="14"/>
      <c r="R18" s="8"/>
      <c r="S18" s="11"/>
    </row>
    <row r="19" spans="1:19" ht="12.75">
      <c r="A19">
        <v>8</v>
      </c>
      <c r="B19" s="13">
        <v>3.7</v>
      </c>
      <c r="C19" s="5">
        <v>90</v>
      </c>
      <c r="D19" s="5">
        <v>184</v>
      </c>
      <c r="E19" s="5">
        <v>272</v>
      </c>
      <c r="F19" s="5">
        <v>365</v>
      </c>
      <c r="G19" s="5"/>
      <c r="H19" s="4">
        <f t="shared" si="0"/>
        <v>118.97999999999999</v>
      </c>
      <c r="I19" s="4">
        <f t="shared" si="1"/>
        <v>121.62399999999998</v>
      </c>
      <c r="J19" s="4">
        <f t="shared" si="2"/>
        <v>119.86133333333332</v>
      </c>
      <c r="K19" s="4">
        <f t="shared" si="3"/>
        <v>120.63249999999998</v>
      </c>
      <c r="L19" s="4"/>
      <c r="M19" s="4">
        <f t="shared" si="4"/>
        <v>120.27445833333333</v>
      </c>
      <c r="N19" s="8">
        <f t="shared" si="5"/>
        <v>152.50194282690538</v>
      </c>
      <c r="O19" s="8">
        <f t="shared" si="6"/>
        <v>7.636145532174889</v>
      </c>
      <c r="P19" s="11"/>
      <c r="Q19" s="14"/>
      <c r="R19" s="8"/>
      <c r="S19" s="11"/>
    </row>
    <row r="20" spans="1:19" ht="12.75">
      <c r="A20">
        <v>9</v>
      </c>
      <c r="B20" s="13">
        <v>4.2</v>
      </c>
      <c r="C20" s="5">
        <v>93</v>
      </c>
      <c r="D20" s="5">
        <v>185</v>
      </c>
      <c r="E20" s="5">
        <v>278</v>
      </c>
      <c r="F20" s="5">
        <v>372</v>
      </c>
      <c r="G20" s="5">
        <v>468</v>
      </c>
      <c r="H20" s="4">
        <f t="shared" si="0"/>
        <v>122.94599999999998</v>
      </c>
      <c r="I20" s="4">
        <f t="shared" si="1"/>
        <v>122.28499999999998</v>
      </c>
      <c r="J20" s="4">
        <f t="shared" si="2"/>
        <v>122.50533333333333</v>
      </c>
      <c r="K20" s="4">
        <f t="shared" si="3"/>
        <v>122.94599999999998</v>
      </c>
      <c r="L20" s="4">
        <f t="shared" si="7"/>
        <v>123.73919999999998</v>
      </c>
      <c r="M20" s="4">
        <f t="shared" si="4"/>
        <v>122.88430666666663</v>
      </c>
      <c r="N20" s="8">
        <f t="shared" si="5"/>
        <v>159.19206048751127</v>
      </c>
      <c r="O20" s="8">
        <f t="shared" si="6"/>
        <v>8.590663723696752</v>
      </c>
      <c r="P20" s="11"/>
      <c r="Q20" s="14"/>
      <c r="R20" s="8"/>
      <c r="S20" s="11"/>
    </row>
    <row r="21" spans="1:19" ht="12.75">
      <c r="A21">
        <v>10</v>
      </c>
      <c r="B21" s="13">
        <v>4.7</v>
      </c>
      <c r="C21" s="5">
        <v>97</v>
      </c>
      <c r="D21" s="5">
        <v>187</v>
      </c>
      <c r="E21" s="5">
        <v>276</v>
      </c>
      <c r="F21" s="5">
        <v>376</v>
      </c>
      <c r="G21" s="5">
        <v>469</v>
      </c>
      <c r="H21" s="4">
        <f t="shared" si="0"/>
        <v>128.23399999999998</v>
      </c>
      <c r="I21" s="4">
        <f t="shared" si="1"/>
        <v>123.60699999999999</v>
      </c>
      <c r="J21" s="4">
        <f t="shared" si="2"/>
        <v>121.62399999999998</v>
      </c>
      <c r="K21" s="4">
        <f t="shared" si="3"/>
        <v>124.26799999999999</v>
      </c>
      <c r="L21" s="4">
        <f t="shared" si="7"/>
        <v>124.00359999999998</v>
      </c>
      <c r="M21" s="4">
        <f t="shared" si="4"/>
        <v>124.34731999999997</v>
      </c>
      <c r="N21" s="8">
        <f t="shared" si="5"/>
        <v>163.00518395294378</v>
      </c>
      <c r="O21" s="8">
        <f t="shared" si="6"/>
        <v>9.545181915218611</v>
      </c>
      <c r="P21" s="11"/>
      <c r="Q21" s="14"/>
      <c r="R21" s="8"/>
      <c r="S21" s="11"/>
    </row>
    <row r="22" spans="1:19" ht="12.75">
      <c r="A22">
        <v>16</v>
      </c>
      <c r="B22" s="13">
        <v>7.7</v>
      </c>
      <c r="C22" s="5">
        <v>96</v>
      </c>
      <c r="D22" s="5">
        <v>191</v>
      </c>
      <c r="E22" s="5">
        <v>286</v>
      </c>
      <c r="F22" s="5"/>
      <c r="G22" s="5">
        <v>477</v>
      </c>
      <c r="H22" s="4">
        <f t="shared" si="0"/>
        <v>126.91199999999998</v>
      </c>
      <c r="I22" s="4">
        <f t="shared" si="1"/>
        <v>126.25099999999999</v>
      </c>
      <c r="J22" s="4">
        <f t="shared" si="2"/>
        <v>126.03066666666665</v>
      </c>
      <c r="K22" s="4"/>
      <c r="L22" s="4">
        <f t="shared" si="7"/>
        <v>126.1188</v>
      </c>
      <c r="M22" s="4">
        <f t="shared" si="4"/>
        <v>126.32811666666666</v>
      </c>
      <c r="N22" s="8">
        <f t="shared" si="5"/>
        <v>168.23974457445854</v>
      </c>
      <c r="O22" s="8">
        <f t="shared" si="6"/>
        <v>15.272291064349778</v>
      </c>
      <c r="P22" s="11"/>
      <c r="Q22" s="14"/>
      <c r="R22" s="8"/>
      <c r="S22" s="11"/>
    </row>
    <row r="23" spans="1:19" ht="12.75">
      <c r="A23">
        <v>20</v>
      </c>
      <c r="B23" s="13">
        <v>9.7</v>
      </c>
      <c r="C23" s="5">
        <v>98</v>
      </c>
      <c r="D23" s="5">
        <v>195</v>
      </c>
      <c r="E23" s="5">
        <v>294</v>
      </c>
      <c r="F23" s="5">
        <v>393</v>
      </c>
      <c r="G23" s="5">
        <v>492</v>
      </c>
      <c r="H23" s="4">
        <f t="shared" si="0"/>
        <v>129.55599999999998</v>
      </c>
      <c r="I23" s="4">
        <f t="shared" si="1"/>
        <v>128.89499999999998</v>
      </c>
      <c r="J23" s="4">
        <f t="shared" si="2"/>
        <v>129.55599999999998</v>
      </c>
      <c r="K23" s="4">
        <f t="shared" si="3"/>
        <v>129.88649999999998</v>
      </c>
      <c r="L23" s="4">
        <f t="shared" si="7"/>
        <v>130.0848</v>
      </c>
      <c r="M23" s="4">
        <f t="shared" si="4"/>
        <v>129.59565999999998</v>
      </c>
      <c r="N23" s="8">
        <f t="shared" si="5"/>
        <v>177.05552061995405</v>
      </c>
      <c r="O23" s="8">
        <f t="shared" si="6"/>
        <v>19.090363830437223</v>
      </c>
      <c r="P23" s="11"/>
      <c r="Q23" s="14"/>
      <c r="R23" s="8"/>
      <c r="S23" s="11"/>
    </row>
    <row r="24" spans="1:19" ht="12.75">
      <c r="A24">
        <v>25</v>
      </c>
      <c r="B24" s="13">
        <v>12.2</v>
      </c>
      <c r="C24" s="5">
        <v>100</v>
      </c>
      <c r="D24" s="5">
        <v>195</v>
      </c>
      <c r="E24" s="5">
        <v>294</v>
      </c>
      <c r="F24" s="5">
        <v>394</v>
      </c>
      <c r="G24" s="5">
        <v>495</v>
      </c>
      <c r="H24" s="4">
        <f t="shared" si="0"/>
        <v>132.2</v>
      </c>
      <c r="I24" s="4">
        <f t="shared" si="1"/>
        <v>128.89499999999998</v>
      </c>
      <c r="J24" s="4">
        <f t="shared" si="2"/>
        <v>129.55599999999998</v>
      </c>
      <c r="K24" s="4">
        <f t="shared" si="3"/>
        <v>130.21699999999998</v>
      </c>
      <c r="L24" s="4">
        <f t="shared" si="7"/>
        <v>130.878</v>
      </c>
      <c r="M24" s="4">
        <f t="shared" si="4"/>
        <v>130.34919999999997</v>
      </c>
      <c r="N24" s="8">
        <f t="shared" si="5"/>
        <v>179.12050182082572</v>
      </c>
      <c r="O24" s="8">
        <f t="shared" si="6"/>
        <v>23.862954788046526</v>
      </c>
      <c r="P24" s="11"/>
      <c r="Q24" s="14"/>
      <c r="R24" s="8"/>
      <c r="S24" s="11"/>
    </row>
    <row r="25" spans="1:19" ht="12.75">
      <c r="A25">
        <v>30</v>
      </c>
      <c r="B25" s="13">
        <v>14.7</v>
      </c>
      <c r="C25" s="5">
        <v>97</v>
      </c>
      <c r="D25" s="5">
        <v>192</v>
      </c>
      <c r="E25" s="5"/>
      <c r="F25" s="5">
        <v>384</v>
      </c>
      <c r="G25" s="5">
        <v>481</v>
      </c>
      <c r="H25" s="4">
        <f t="shared" si="0"/>
        <v>128.23399999999998</v>
      </c>
      <c r="I25" s="4">
        <f t="shared" si="1"/>
        <v>126.91199999999998</v>
      </c>
      <c r="J25" s="4"/>
      <c r="K25" s="4">
        <f t="shared" si="3"/>
        <v>126.91199999999998</v>
      </c>
      <c r="L25" s="4">
        <f t="shared" si="7"/>
        <v>127.17639999999999</v>
      </c>
      <c r="M25" s="4">
        <f t="shared" si="4"/>
        <v>127.30859999999998</v>
      </c>
      <c r="N25" s="8">
        <f t="shared" si="5"/>
        <v>170.86143190578582</v>
      </c>
      <c r="O25" s="8">
        <f t="shared" si="6"/>
        <v>28.635545745655833</v>
      </c>
      <c r="P25" s="11"/>
      <c r="Q25" s="14"/>
      <c r="R25" s="8"/>
      <c r="S25" s="11"/>
    </row>
    <row r="26" spans="1:19" ht="12.75">
      <c r="A26">
        <v>35</v>
      </c>
      <c r="B26" s="13">
        <v>17.2</v>
      </c>
      <c r="C26" s="5">
        <v>104</v>
      </c>
      <c r="D26" s="5">
        <v>204</v>
      </c>
      <c r="E26" s="5">
        <v>305</v>
      </c>
      <c r="F26" s="5">
        <v>410</v>
      </c>
      <c r="G26" s="5"/>
      <c r="H26" s="4">
        <f t="shared" si="0"/>
        <v>137.48799999999997</v>
      </c>
      <c r="I26" s="4">
        <f t="shared" si="1"/>
        <v>134.844</v>
      </c>
      <c r="J26" s="4">
        <f t="shared" si="2"/>
        <v>134.40333333333334</v>
      </c>
      <c r="K26" s="4">
        <f t="shared" si="3"/>
        <v>135.505</v>
      </c>
      <c r="L26" s="4"/>
      <c r="M26" s="4">
        <f t="shared" si="4"/>
        <v>135.56008333333332</v>
      </c>
      <c r="N26" s="8">
        <f t="shared" si="5"/>
        <v>193.72791812020043</v>
      </c>
      <c r="O26" s="8">
        <f t="shared" si="6"/>
        <v>33.408136703265136</v>
      </c>
      <c r="P26" s="11"/>
      <c r="Q26" s="14"/>
      <c r="R26" s="8"/>
      <c r="S26" s="11"/>
    </row>
    <row r="27" spans="1:19" ht="12.75">
      <c r="A27">
        <v>40</v>
      </c>
      <c r="B27" s="13">
        <v>19.7</v>
      </c>
      <c r="C27" s="5">
        <v>105</v>
      </c>
      <c r="D27" s="5">
        <v>207</v>
      </c>
      <c r="E27" s="5">
        <v>311</v>
      </c>
      <c r="F27" s="5">
        <v>410</v>
      </c>
      <c r="G27" s="5">
        <v>514</v>
      </c>
      <c r="H27" s="4">
        <f t="shared" si="0"/>
        <v>138.80999999999997</v>
      </c>
      <c r="I27" s="4">
        <f t="shared" si="1"/>
        <v>136.82699999999997</v>
      </c>
      <c r="J27" s="4">
        <f t="shared" si="2"/>
        <v>137.0473333333333</v>
      </c>
      <c r="K27" s="4">
        <f t="shared" si="3"/>
        <v>135.505</v>
      </c>
      <c r="L27" s="4">
        <f t="shared" si="7"/>
        <v>135.90159999999997</v>
      </c>
      <c r="M27" s="4">
        <f t="shared" si="4"/>
        <v>136.81818666666663</v>
      </c>
      <c r="N27" s="8">
        <f t="shared" si="5"/>
        <v>197.3404969058234</v>
      </c>
      <c r="O27" s="8">
        <f t="shared" si="6"/>
        <v>38.180727660874446</v>
      </c>
      <c r="P27" s="11"/>
      <c r="Q27" s="14"/>
      <c r="R27" s="8"/>
      <c r="S27" s="11"/>
    </row>
    <row r="28" spans="1:19" ht="12.75">
      <c r="A28">
        <v>45</v>
      </c>
      <c r="B28" s="13">
        <v>22.2</v>
      </c>
      <c r="C28" s="5">
        <v>101</v>
      </c>
      <c r="D28" s="5">
        <v>201</v>
      </c>
      <c r="E28" s="5">
        <v>303</v>
      </c>
      <c r="F28" s="5">
        <v>408</v>
      </c>
      <c r="G28" s="5">
        <v>505</v>
      </c>
      <c r="H28" s="4">
        <f t="shared" si="0"/>
        <v>133.522</v>
      </c>
      <c r="I28" s="4">
        <f t="shared" si="1"/>
        <v>132.861</v>
      </c>
      <c r="J28" s="4">
        <f t="shared" si="2"/>
        <v>133.522</v>
      </c>
      <c r="K28" s="4">
        <f t="shared" si="3"/>
        <v>134.844</v>
      </c>
      <c r="L28" s="4">
        <f t="shared" si="7"/>
        <v>133.522</v>
      </c>
      <c r="M28" s="4">
        <f t="shared" si="4"/>
        <v>133.6542</v>
      </c>
      <c r="N28" s="8">
        <f t="shared" si="5"/>
        <v>188.3188435681738</v>
      </c>
      <c r="O28" s="8">
        <f t="shared" si="6"/>
        <v>42.95331861848375</v>
      </c>
      <c r="P28" s="11"/>
      <c r="Q28" s="14"/>
      <c r="R28" s="8"/>
      <c r="S28" s="11"/>
    </row>
    <row r="29" spans="1:19" ht="12.75">
      <c r="A29">
        <v>50</v>
      </c>
      <c r="B29" s="13">
        <v>24.7</v>
      </c>
      <c r="C29" s="5">
        <v>104</v>
      </c>
      <c r="D29" s="5">
        <v>204</v>
      </c>
      <c r="E29" s="5">
        <v>307</v>
      </c>
      <c r="F29" s="5">
        <v>412</v>
      </c>
      <c r="G29" s="5">
        <v>514</v>
      </c>
      <c r="H29" s="4">
        <f t="shared" si="0"/>
        <v>137.48799999999997</v>
      </c>
      <c r="I29" s="4">
        <f t="shared" si="1"/>
        <v>134.844</v>
      </c>
      <c r="J29" s="4">
        <f t="shared" si="2"/>
        <v>135.28466666666665</v>
      </c>
      <c r="K29" s="4">
        <f t="shared" si="3"/>
        <v>136.166</v>
      </c>
      <c r="L29" s="4">
        <f t="shared" si="7"/>
        <v>135.90159999999997</v>
      </c>
      <c r="M29" s="4">
        <f t="shared" si="4"/>
        <v>135.93685333333332</v>
      </c>
      <c r="N29" s="8">
        <f t="shared" si="5"/>
        <v>194.80629310770914</v>
      </c>
      <c r="O29" s="8">
        <f t="shared" si="6"/>
        <v>47.72590957609305</v>
      </c>
      <c r="P29" s="11"/>
      <c r="Q29" s="14"/>
      <c r="R29" s="8"/>
      <c r="S29" s="11"/>
    </row>
    <row r="30" spans="1:19" ht="12.75">
      <c r="A30">
        <v>51</v>
      </c>
      <c r="B30" s="13">
        <v>25.3</v>
      </c>
      <c r="C30" s="5">
        <v>100</v>
      </c>
      <c r="D30" s="5">
        <v>198</v>
      </c>
      <c r="E30" s="5">
        <v>293</v>
      </c>
      <c r="F30" s="5">
        <v>390</v>
      </c>
      <c r="G30" s="5"/>
      <c r="H30" s="4">
        <f t="shared" si="0"/>
        <v>132.2</v>
      </c>
      <c r="I30" s="4">
        <f t="shared" si="1"/>
        <v>130.878</v>
      </c>
      <c r="J30" s="4">
        <f t="shared" si="2"/>
        <v>129.11533333333333</v>
      </c>
      <c r="K30" s="4">
        <f t="shared" si="3"/>
        <v>128.89499999999998</v>
      </c>
      <c r="L30" s="4"/>
      <c r="M30" s="4">
        <f t="shared" si="4"/>
        <v>130.2720833333333</v>
      </c>
      <c r="N30" s="8">
        <f t="shared" si="5"/>
        <v>178.90862342058384</v>
      </c>
      <c r="O30" s="8">
        <f t="shared" si="6"/>
        <v>48.680427767614916</v>
      </c>
      <c r="P30" s="11"/>
      <c r="Q30" s="14"/>
      <c r="R30" s="8"/>
      <c r="S30" s="11"/>
    </row>
    <row r="31" spans="2:19" ht="12.75">
      <c r="B31" s="13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8"/>
      <c r="O31" s="8"/>
      <c r="P31" s="11"/>
      <c r="Q31" s="14"/>
      <c r="R31" s="8"/>
      <c r="S31" s="11"/>
    </row>
    <row r="32" spans="2:19" ht="12.75">
      <c r="B32" s="13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8"/>
      <c r="O32" s="8"/>
      <c r="P32" s="11"/>
      <c r="Q32" s="14"/>
      <c r="R32" s="8"/>
      <c r="S32" s="11"/>
    </row>
    <row r="33" spans="2:19" ht="12.75">
      <c r="B33" s="13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8"/>
      <c r="O33" s="8"/>
      <c r="P33" s="11"/>
      <c r="Q33" s="14"/>
      <c r="R33" s="8"/>
      <c r="S33" s="11"/>
    </row>
    <row r="34" spans="2:19" ht="12.75">
      <c r="B34" s="13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8"/>
      <c r="O34" s="8"/>
      <c r="P34" s="11"/>
      <c r="Q34" s="14"/>
      <c r="R34" s="8"/>
      <c r="S34" s="11"/>
    </row>
    <row r="35" spans="2:19" ht="12.75">
      <c r="B35" s="13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8"/>
      <c r="O35" s="8"/>
      <c r="P35" s="11"/>
      <c r="Q35" s="14"/>
      <c r="R35" s="8"/>
      <c r="S35" s="11"/>
    </row>
    <row r="36" spans="2:19" ht="12.75">
      <c r="B36" s="13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8"/>
      <c r="O36" s="8"/>
      <c r="P36" s="11"/>
      <c r="Q36" s="14"/>
      <c r="R36" s="8"/>
      <c r="S36" s="11"/>
    </row>
    <row r="37" spans="2:19" ht="12.75">
      <c r="B37" s="13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8"/>
      <c r="O37" s="8"/>
      <c r="P37" s="11"/>
      <c r="Q37" s="14"/>
      <c r="R37" s="8"/>
      <c r="S37" s="11"/>
    </row>
    <row r="38" spans="2:19" ht="12.75">
      <c r="B38" s="13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8"/>
      <c r="O38" s="8"/>
      <c r="P38" s="11"/>
      <c r="Q38" s="14"/>
      <c r="R38" s="8"/>
      <c r="S38" s="11"/>
    </row>
    <row r="39" spans="2:19" ht="12.75">
      <c r="B39" s="13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8"/>
      <c r="O39" s="8"/>
      <c r="P39" s="11"/>
      <c r="Q39" s="14"/>
      <c r="R39" s="8"/>
      <c r="S39" s="11"/>
    </row>
    <row r="40" spans="2:19" ht="12.75">
      <c r="B40" s="13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8"/>
      <c r="O40" s="8"/>
      <c r="P40" s="11"/>
      <c r="Q40" s="14"/>
      <c r="R40" s="8"/>
      <c r="S40" s="11"/>
    </row>
    <row r="41" spans="2:19" ht="12.75">
      <c r="B41" s="13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8"/>
      <c r="O41" s="8"/>
      <c r="P41" s="11"/>
      <c r="Q41" s="14"/>
      <c r="R41" s="8"/>
      <c r="S41" s="11"/>
    </row>
    <row r="42" spans="2:19" ht="12.75">
      <c r="B42" s="13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8"/>
      <c r="O42" s="8"/>
      <c r="P42" s="11"/>
      <c r="Q42" s="14"/>
      <c r="R42" s="8"/>
      <c r="S42" s="11"/>
    </row>
    <row r="43" spans="2:19" ht="12.75">
      <c r="B43" s="13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8"/>
      <c r="O43" s="8"/>
      <c r="P43" s="11"/>
      <c r="Q43" s="14"/>
      <c r="R43" s="8"/>
      <c r="S43" s="11"/>
    </row>
    <row r="44" spans="8:19" ht="12.75">
      <c r="H44" s="4"/>
      <c r="I44" s="4"/>
      <c r="J44" s="4"/>
      <c r="K44" s="4"/>
      <c r="L44" s="4"/>
      <c r="M44" s="4"/>
      <c r="N44" s="8"/>
      <c r="O44" s="8"/>
      <c r="P44" s="11"/>
      <c r="Q44" s="14"/>
      <c r="R44" s="11"/>
      <c r="S44" s="11"/>
    </row>
    <row r="45" spans="8:19" ht="12.75">
      <c r="H45" s="4"/>
      <c r="I45" s="4"/>
      <c r="J45" s="4"/>
      <c r="K45" s="4"/>
      <c r="L45" s="4"/>
      <c r="M45" s="4"/>
      <c r="N45" s="8"/>
      <c r="O45" s="8"/>
      <c r="P45" s="11"/>
      <c r="Q45" s="14"/>
      <c r="R45" s="11"/>
      <c r="S45" s="11"/>
    </row>
    <row r="46" spans="8:19" ht="12.75">
      <c r="H46" s="4"/>
      <c r="I46" s="4"/>
      <c r="J46" s="4"/>
      <c r="K46" s="4"/>
      <c r="L46" s="4"/>
      <c r="M46" s="4"/>
      <c r="N46" s="8"/>
      <c r="O46" s="8"/>
      <c r="P46" s="11"/>
      <c r="Q46" s="14"/>
      <c r="R46" s="11"/>
      <c r="S46" s="11"/>
    </row>
    <row r="47" spans="8:19" ht="12.75">
      <c r="H47" s="4"/>
      <c r="I47" s="4"/>
      <c r="J47" s="4"/>
      <c r="K47" s="4"/>
      <c r="L47" s="4"/>
      <c r="M47" s="4"/>
      <c r="N47" s="8"/>
      <c r="O47" s="8"/>
      <c r="P47" s="8"/>
      <c r="Q47" s="14"/>
      <c r="R47" s="8"/>
      <c r="S47" s="11"/>
    </row>
    <row r="48" spans="8:19" ht="12.75">
      <c r="H48" s="4"/>
      <c r="I48" s="4"/>
      <c r="J48" s="4"/>
      <c r="K48" s="4"/>
      <c r="L48" s="4"/>
      <c r="M48" s="4"/>
      <c r="N48" s="8"/>
      <c r="O48" s="8"/>
      <c r="P48" s="8"/>
      <c r="Q48" s="14"/>
      <c r="R48" s="8"/>
      <c r="S48" s="11"/>
    </row>
    <row r="49" spans="8:19" ht="12.75">
      <c r="H49" s="4"/>
      <c r="I49" s="4"/>
      <c r="J49" s="4"/>
      <c r="K49" s="4"/>
      <c r="L49" s="4"/>
      <c r="M49" s="4"/>
      <c r="N49" s="8"/>
      <c r="O49" s="8"/>
      <c r="P49" s="8"/>
      <c r="Q49" s="14"/>
      <c r="R49" s="8"/>
      <c r="S49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  <col min="16" max="16" width="11.57421875" style="0" bestFit="1" customWidth="1"/>
  </cols>
  <sheetData>
    <row r="1" ht="18">
      <c r="A1" s="1" t="s">
        <v>20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L3" s="3"/>
      <c r="M3" s="2"/>
      <c r="Q3" s="3"/>
    </row>
    <row r="4" spans="1:17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  <c r="Q4" s="15"/>
    </row>
    <row r="5" spans="1:17" ht="15.75">
      <c r="A5" s="6" t="s">
        <v>7</v>
      </c>
      <c r="B5" s="12">
        <v>0.438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  <c r="Q5" s="4"/>
    </row>
    <row r="6" spans="1:16" ht="12.75">
      <c r="A6" s="7" t="s">
        <v>8</v>
      </c>
      <c r="B6" s="12">
        <f>0.23/2</f>
        <v>0.115</v>
      </c>
      <c r="C6" s="3" t="s">
        <v>17</v>
      </c>
      <c r="E6" s="3"/>
      <c r="F6" s="3"/>
      <c r="G6" s="3"/>
      <c r="H6" s="3"/>
      <c r="I6" s="3"/>
      <c r="J6" s="3"/>
      <c r="K6" s="3"/>
      <c r="M6" s="4"/>
      <c r="P6" s="4"/>
    </row>
    <row r="7" spans="1:16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  <c r="P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6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  <c r="P10" s="17"/>
    </row>
    <row r="11" spans="2:16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  <c r="P11" s="16"/>
    </row>
    <row r="12" spans="1:19" ht="12.75">
      <c r="A12">
        <v>1</v>
      </c>
      <c r="B12" s="13">
        <v>0.255</v>
      </c>
      <c r="C12" s="5">
        <v>76</v>
      </c>
      <c r="D12" s="5">
        <v>149</v>
      </c>
      <c r="E12" s="5"/>
      <c r="F12" s="5"/>
      <c r="G12" s="5"/>
      <c r="H12" s="4">
        <f aca="true" t="shared" si="0" ref="H12:H25">0.02*$B$4*C12/C$11</f>
        <v>100.472</v>
      </c>
      <c r="I12" s="4">
        <f aca="true" t="shared" si="1" ref="I12:I25">0.02*$B$4*D12/D$11</f>
        <v>98.48899999999999</v>
      </c>
      <c r="J12" s="4"/>
      <c r="K12" s="4"/>
      <c r="L12" s="4"/>
      <c r="M12" s="4">
        <f aca="true" t="shared" si="2" ref="M12:M25">AVERAGE(H12:L12)</f>
        <v>99.48049999999999</v>
      </c>
      <c r="N12" s="8">
        <f aca="true" t="shared" si="3" ref="N12:N25">(($B$5*M12^2)/(1000*PI()*$B$6^2))</f>
        <v>104.32886337649916</v>
      </c>
      <c r="O12" s="8">
        <f>(PI()*$B$8*A12*($B$7+$B$6))/($B$4*1.8)</f>
        <v>0.9545181915218611</v>
      </c>
      <c r="P12" s="11"/>
      <c r="Q12" s="14"/>
      <c r="R12" s="8"/>
      <c r="S12" s="11"/>
    </row>
    <row r="13" spans="1:19" ht="12.75">
      <c r="A13">
        <v>2</v>
      </c>
      <c r="B13" s="13">
        <v>0.755</v>
      </c>
      <c r="C13" s="5">
        <v>86</v>
      </c>
      <c r="D13" s="5">
        <v>168</v>
      </c>
      <c r="E13" s="5"/>
      <c r="F13" s="5">
        <v>337</v>
      </c>
      <c r="G13" s="5">
        <v>421</v>
      </c>
      <c r="H13" s="4">
        <f t="shared" si="0"/>
        <v>113.692</v>
      </c>
      <c r="I13" s="4">
        <f t="shared" si="1"/>
        <v>111.04799999999999</v>
      </c>
      <c r="J13" s="4"/>
      <c r="K13" s="4">
        <f aca="true" t="shared" si="4" ref="K13:K25">0.02*$B$4*F13/F$11</f>
        <v>111.37849999999999</v>
      </c>
      <c r="L13" s="4">
        <f>0.02*$B$4*G13/G$11</f>
        <v>111.31239999999998</v>
      </c>
      <c r="M13" s="4">
        <f t="shared" si="2"/>
        <v>111.85772499999999</v>
      </c>
      <c r="N13" s="8">
        <f t="shared" si="3"/>
        <v>131.9047762653694</v>
      </c>
      <c r="O13" s="8">
        <f aca="true" t="shared" si="5" ref="O13:O25">(2*PI()*$B$8*A13*($B$7+$B$6))/($B$4*3.6)</f>
        <v>1.9090363830437223</v>
      </c>
      <c r="P13" s="11"/>
      <c r="Q13" s="14"/>
      <c r="R13" s="8"/>
      <c r="S13" s="11"/>
    </row>
    <row r="14" spans="1:19" ht="12.75">
      <c r="A14">
        <v>3</v>
      </c>
      <c r="B14" s="13">
        <v>1.255</v>
      </c>
      <c r="C14" s="5">
        <v>90</v>
      </c>
      <c r="D14" s="5">
        <v>177</v>
      </c>
      <c r="E14" s="5">
        <v>272</v>
      </c>
      <c r="F14" s="5">
        <v>353</v>
      </c>
      <c r="G14" s="5"/>
      <c r="H14" s="4">
        <f t="shared" si="0"/>
        <v>118.97999999999999</v>
      </c>
      <c r="I14" s="4">
        <f t="shared" si="1"/>
        <v>116.99699999999999</v>
      </c>
      <c r="J14" s="4">
        <f aca="true" t="shared" si="6" ref="J14:J24">0.02*$B$4*E14/E$11</f>
        <v>119.86133333333332</v>
      </c>
      <c r="K14" s="4">
        <f t="shared" si="4"/>
        <v>116.66649999999998</v>
      </c>
      <c r="L14" s="4"/>
      <c r="M14" s="4">
        <f t="shared" si="2"/>
        <v>118.12620833333332</v>
      </c>
      <c r="N14" s="8">
        <f t="shared" si="3"/>
        <v>147.10284939433163</v>
      </c>
      <c r="O14" s="8">
        <f t="shared" si="5"/>
        <v>2.8635545745655833</v>
      </c>
      <c r="P14" s="11"/>
      <c r="Q14" s="14"/>
      <c r="R14" s="8"/>
      <c r="S14" s="11"/>
    </row>
    <row r="15" spans="1:19" ht="12.75">
      <c r="A15">
        <v>4</v>
      </c>
      <c r="B15" s="13">
        <v>1.755</v>
      </c>
      <c r="C15" s="5">
        <v>93</v>
      </c>
      <c r="D15" s="5">
        <v>183</v>
      </c>
      <c r="E15" s="5">
        <v>271</v>
      </c>
      <c r="F15" s="5">
        <v>365</v>
      </c>
      <c r="G15" s="5"/>
      <c r="H15" s="4">
        <f t="shared" si="0"/>
        <v>122.94599999999998</v>
      </c>
      <c r="I15" s="4">
        <f t="shared" si="1"/>
        <v>120.96299999999998</v>
      </c>
      <c r="J15" s="4">
        <f t="shared" si="6"/>
        <v>119.42066666666665</v>
      </c>
      <c r="K15" s="4">
        <f t="shared" si="4"/>
        <v>120.63249999999998</v>
      </c>
      <c r="L15" s="4"/>
      <c r="M15" s="4">
        <f t="shared" si="2"/>
        <v>120.99054166666666</v>
      </c>
      <c r="N15" s="8">
        <f t="shared" si="3"/>
        <v>154.3232636244002</v>
      </c>
      <c r="O15" s="8">
        <f t="shared" si="5"/>
        <v>3.8180727660874445</v>
      </c>
      <c r="P15" s="11"/>
      <c r="Q15" s="14"/>
      <c r="R15" s="8"/>
      <c r="S15" s="11"/>
    </row>
    <row r="16" spans="1:19" ht="12.75">
      <c r="A16">
        <v>5</v>
      </c>
      <c r="B16" s="13">
        <v>2.255</v>
      </c>
      <c r="C16" s="5">
        <v>93</v>
      </c>
      <c r="D16" s="5">
        <v>185</v>
      </c>
      <c r="E16" s="5">
        <v>271</v>
      </c>
      <c r="F16" s="5">
        <v>369</v>
      </c>
      <c r="G16" s="5"/>
      <c r="H16" s="4">
        <f t="shared" si="0"/>
        <v>122.94599999999998</v>
      </c>
      <c r="I16" s="4">
        <f t="shared" si="1"/>
        <v>122.28499999999998</v>
      </c>
      <c r="J16" s="4">
        <f t="shared" si="6"/>
        <v>119.42066666666665</v>
      </c>
      <c r="K16" s="4">
        <f t="shared" si="4"/>
        <v>121.95449999999998</v>
      </c>
      <c r="L16" s="4"/>
      <c r="M16" s="4">
        <f t="shared" si="2"/>
        <v>121.65154166666666</v>
      </c>
      <c r="N16" s="8">
        <f t="shared" si="3"/>
        <v>156.01407882207454</v>
      </c>
      <c r="O16" s="8">
        <f t="shared" si="5"/>
        <v>4.772590957609306</v>
      </c>
      <c r="P16" s="11"/>
      <c r="Q16" s="14"/>
      <c r="R16" s="8"/>
      <c r="S16" s="11"/>
    </row>
    <row r="17" spans="1:19" ht="12.75">
      <c r="A17">
        <v>6</v>
      </c>
      <c r="B17" s="13">
        <v>2.755</v>
      </c>
      <c r="C17" s="5">
        <v>96</v>
      </c>
      <c r="D17" s="5">
        <v>193</v>
      </c>
      <c r="E17" s="5">
        <v>272</v>
      </c>
      <c r="F17" s="5">
        <v>376</v>
      </c>
      <c r="G17" s="5">
        <v>475</v>
      </c>
      <c r="H17" s="4">
        <f t="shared" si="0"/>
        <v>126.91199999999998</v>
      </c>
      <c r="I17" s="4">
        <f t="shared" si="1"/>
        <v>127.57299999999998</v>
      </c>
      <c r="J17" s="4">
        <f t="shared" si="6"/>
        <v>119.86133333333332</v>
      </c>
      <c r="K17" s="4">
        <f t="shared" si="4"/>
        <v>124.26799999999999</v>
      </c>
      <c r="L17" s="4">
        <f>0.02*$B$4*G17/G$11</f>
        <v>125.58999999999999</v>
      </c>
      <c r="M17" s="4">
        <f t="shared" si="2"/>
        <v>124.84086666666664</v>
      </c>
      <c r="N17" s="8">
        <f t="shared" si="3"/>
        <v>164.3017189078751</v>
      </c>
      <c r="O17" s="8">
        <f t="shared" si="5"/>
        <v>5.7271091491311665</v>
      </c>
      <c r="P17" s="11"/>
      <c r="Q17" s="14"/>
      <c r="R17" s="8"/>
      <c r="S17" s="11"/>
    </row>
    <row r="18" spans="1:19" ht="12.75">
      <c r="A18">
        <v>7</v>
      </c>
      <c r="B18" s="13">
        <v>3.255</v>
      </c>
      <c r="C18" s="5">
        <v>98</v>
      </c>
      <c r="D18" s="5">
        <v>176</v>
      </c>
      <c r="E18" s="5">
        <v>273</v>
      </c>
      <c r="F18" s="5"/>
      <c r="G18" s="5"/>
      <c r="H18" s="4">
        <f t="shared" si="0"/>
        <v>129.55599999999998</v>
      </c>
      <c r="I18" s="4">
        <f t="shared" si="1"/>
        <v>116.33599999999998</v>
      </c>
      <c r="J18" s="4">
        <f t="shared" si="6"/>
        <v>120.30199999999998</v>
      </c>
      <c r="K18" s="4"/>
      <c r="L18" s="4"/>
      <c r="M18" s="4">
        <f t="shared" si="2"/>
        <v>122.06466666666665</v>
      </c>
      <c r="N18" s="8">
        <f t="shared" si="3"/>
        <v>157.07551637061457</v>
      </c>
      <c r="O18" s="8">
        <f t="shared" si="5"/>
        <v>6.681627340653027</v>
      </c>
      <c r="P18" s="11"/>
      <c r="Q18" s="14"/>
      <c r="R18" s="8"/>
      <c r="S18" s="11"/>
    </row>
    <row r="19" spans="1:19" ht="12.75">
      <c r="A19">
        <v>8</v>
      </c>
      <c r="B19" s="13">
        <v>3.755</v>
      </c>
      <c r="C19" s="5">
        <v>91</v>
      </c>
      <c r="D19" s="5">
        <v>181</v>
      </c>
      <c r="E19" s="5">
        <v>272</v>
      </c>
      <c r="F19" s="5">
        <v>360</v>
      </c>
      <c r="G19" s="5"/>
      <c r="H19" s="4">
        <f t="shared" si="0"/>
        <v>120.30199999999999</v>
      </c>
      <c r="I19" s="4">
        <f t="shared" si="1"/>
        <v>119.64099999999999</v>
      </c>
      <c r="J19" s="4">
        <f t="shared" si="6"/>
        <v>119.86133333333332</v>
      </c>
      <c r="K19" s="4">
        <f t="shared" si="4"/>
        <v>118.97999999999999</v>
      </c>
      <c r="L19" s="4"/>
      <c r="M19" s="4">
        <f t="shared" si="2"/>
        <v>119.69608333333332</v>
      </c>
      <c r="N19" s="8">
        <f t="shared" si="3"/>
        <v>151.03876873891792</v>
      </c>
      <c r="O19" s="8">
        <f t="shared" si="5"/>
        <v>7.636145532174889</v>
      </c>
      <c r="P19" s="11"/>
      <c r="Q19" s="14"/>
      <c r="R19" s="8"/>
      <c r="S19" s="11"/>
    </row>
    <row r="20" spans="1:19" ht="12.75">
      <c r="A20">
        <v>9</v>
      </c>
      <c r="B20" s="13">
        <v>4.255</v>
      </c>
      <c r="C20" s="5">
        <v>96</v>
      </c>
      <c r="D20" s="5">
        <v>201</v>
      </c>
      <c r="E20" s="5"/>
      <c r="F20" s="5">
        <v>380</v>
      </c>
      <c r="G20" s="5"/>
      <c r="H20" s="4">
        <f t="shared" si="0"/>
        <v>126.91199999999998</v>
      </c>
      <c r="I20" s="4">
        <f t="shared" si="1"/>
        <v>132.861</v>
      </c>
      <c r="J20" s="4"/>
      <c r="K20" s="4">
        <f t="shared" si="4"/>
        <v>125.58999999999999</v>
      </c>
      <c r="L20" s="4"/>
      <c r="M20" s="4">
        <f t="shared" si="2"/>
        <v>128.45433333333332</v>
      </c>
      <c r="N20" s="8">
        <f t="shared" si="3"/>
        <v>173.95065810740337</v>
      </c>
      <c r="O20" s="8">
        <f t="shared" si="5"/>
        <v>8.590663723696752</v>
      </c>
      <c r="P20" s="11"/>
      <c r="Q20" s="14"/>
      <c r="R20" s="8"/>
      <c r="S20" s="11"/>
    </row>
    <row r="21" spans="1:19" ht="12.75">
      <c r="A21">
        <v>10</v>
      </c>
      <c r="B21" s="13">
        <v>4.755</v>
      </c>
      <c r="C21" s="5">
        <v>94</v>
      </c>
      <c r="D21" s="5">
        <v>189</v>
      </c>
      <c r="E21" s="5"/>
      <c r="F21" s="5"/>
      <c r="G21" s="5"/>
      <c r="H21" s="4">
        <f t="shared" si="0"/>
        <v>124.26799999999999</v>
      </c>
      <c r="I21" s="4">
        <f t="shared" si="1"/>
        <v>124.92899999999999</v>
      </c>
      <c r="J21" s="4"/>
      <c r="K21" s="4"/>
      <c r="L21" s="4"/>
      <c r="M21" s="4">
        <f t="shared" si="2"/>
        <v>124.59849999999999</v>
      </c>
      <c r="N21" s="8">
        <f t="shared" si="3"/>
        <v>163.66438585488515</v>
      </c>
      <c r="O21" s="8">
        <f t="shared" si="5"/>
        <v>9.545181915218611</v>
      </c>
      <c r="P21" s="11"/>
      <c r="Q21" s="14"/>
      <c r="R21" s="8"/>
      <c r="S21" s="11"/>
    </row>
    <row r="22" spans="1:19" ht="12.75">
      <c r="A22">
        <v>15</v>
      </c>
      <c r="B22" s="13">
        <v>7.255</v>
      </c>
      <c r="C22" s="5">
        <v>98</v>
      </c>
      <c r="D22" s="5">
        <v>193</v>
      </c>
      <c r="E22" s="5">
        <v>290</v>
      </c>
      <c r="F22" s="5">
        <v>390</v>
      </c>
      <c r="G22" s="5">
        <v>485</v>
      </c>
      <c r="H22" s="4">
        <f t="shared" si="0"/>
        <v>129.55599999999998</v>
      </c>
      <c r="I22" s="4">
        <f t="shared" si="1"/>
        <v>127.57299999999998</v>
      </c>
      <c r="J22" s="4">
        <f t="shared" si="6"/>
        <v>127.79333333333331</v>
      </c>
      <c r="K22" s="4">
        <f t="shared" si="4"/>
        <v>128.89499999999998</v>
      </c>
      <c r="L22" s="4">
        <f>0.02*$B$4*G22/G$11</f>
        <v>128.23399999999998</v>
      </c>
      <c r="M22" s="4">
        <f t="shared" si="2"/>
        <v>128.41026666666662</v>
      </c>
      <c r="N22" s="8">
        <f t="shared" si="3"/>
        <v>173.8313299283674</v>
      </c>
      <c r="O22" s="8">
        <f t="shared" si="5"/>
        <v>14.317772872827916</v>
      </c>
      <c r="P22" s="11"/>
      <c r="Q22" s="14"/>
      <c r="R22" s="8"/>
      <c r="S22" s="11"/>
    </row>
    <row r="23" spans="1:19" ht="12.75">
      <c r="A23">
        <v>20</v>
      </c>
      <c r="B23" s="13">
        <v>9.755</v>
      </c>
      <c r="C23" s="5">
        <v>96</v>
      </c>
      <c r="D23" s="5">
        <v>191</v>
      </c>
      <c r="E23" s="5">
        <v>285</v>
      </c>
      <c r="F23" s="5">
        <v>378</v>
      </c>
      <c r="G23" s="5"/>
      <c r="H23" s="4">
        <f t="shared" si="0"/>
        <v>126.91199999999998</v>
      </c>
      <c r="I23" s="4">
        <f t="shared" si="1"/>
        <v>126.25099999999999</v>
      </c>
      <c r="J23" s="4">
        <f t="shared" si="6"/>
        <v>125.58999999999999</v>
      </c>
      <c r="K23" s="4">
        <f t="shared" si="4"/>
        <v>124.92899999999999</v>
      </c>
      <c r="L23" s="4"/>
      <c r="M23" s="4">
        <f t="shared" si="2"/>
        <v>125.92049999999998</v>
      </c>
      <c r="N23" s="8">
        <f t="shared" si="3"/>
        <v>167.15579449008277</v>
      </c>
      <c r="O23" s="8">
        <f t="shared" si="5"/>
        <v>19.090363830437223</v>
      </c>
      <c r="P23" s="11"/>
      <c r="Q23" s="14"/>
      <c r="R23" s="8"/>
      <c r="S23" s="11"/>
    </row>
    <row r="24" spans="1:19" ht="12.75">
      <c r="A24">
        <v>25</v>
      </c>
      <c r="B24" s="13">
        <v>12.255</v>
      </c>
      <c r="C24" s="5">
        <v>104</v>
      </c>
      <c r="D24" s="5">
        <v>203</v>
      </c>
      <c r="E24" s="5">
        <v>309</v>
      </c>
      <c r="F24" s="5">
        <v>407</v>
      </c>
      <c r="G24" s="5">
        <v>505</v>
      </c>
      <c r="H24" s="4">
        <f t="shared" si="0"/>
        <v>137.48799999999997</v>
      </c>
      <c r="I24" s="4">
        <f t="shared" si="1"/>
        <v>134.183</v>
      </c>
      <c r="J24" s="4">
        <f t="shared" si="6"/>
        <v>136.16599999999997</v>
      </c>
      <c r="K24" s="4">
        <f t="shared" si="4"/>
        <v>134.5135</v>
      </c>
      <c r="L24" s="4">
        <f>0.02*$B$4*G24/G$11</f>
        <v>133.522</v>
      </c>
      <c r="M24" s="4">
        <f t="shared" si="2"/>
        <v>135.1745</v>
      </c>
      <c r="N24" s="8">
        <f t="shared" si="3"/>
        <v>192.62741685504747</v>
      </c>
      <c r="O24" s="8">
        <f t="shared" si="5"/>
        <v>23.862954788046526</v>
      </c>
      <c r="P24" s="11"/>
      <c r="Q24" s="14"/>
      <c r="R24" s="8"/>
      <c r="S24" s="11"/>
    </row>
    <row r="25" spans="1:19" ht="12.75">
      <c r="A25">
        <v>28</v>
      </c>
      <c r="B25" s="13">
        <v>13.755</v>
      </c>
      <c r="C25" s="5">
        <v>102</v>
      </c>
      <c r="D25" s="5">
        <v>200</v>
      </c>
      <c r="E25" s="5"/>
      <c r="F25" s="5">
        <v>394</v>
      </c>
      <c r="G25" s="5"/>
      <c r="H25" s="4">
        <f t="shared" si="0"/>
        <v>134.844</v>
      </c>
      <c r="I25" s="4">
        <f t="shared" si="1"/>
        <v>132.2</v>
      </c>
      <c r="J25" s="4"/>
      <c r="K25" s="4">
        <f t="shared" si="4"/>
        <v>130.21699999999998</v>
      </c>
      <c r="L25" s="4"/>
      <c r="M25" s="4">
        <f t="shared" si="2"/>
        <v>132.42033333333333</v>
      </c>
      <c r="N25" s="8">
        <f t="shared" si="3"/>
        <v>184.85785553240095</v>
      </c>
      <c r="O25" s="8">
        <f t="shared" si="5"/>
        <v>26.72650936261211</v>
      </c>
      <c r="P25" s="11"/>
      <c r="Q25" s="14"/>
      <c r="R25" s="8"/>
      <c r="S25" s="11"/>
    </row>
    <row r="26" spans="2:19" ht="12.75">
      <c r="B26" s="13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8"/>
      <c r="O26" s="8"/>
      <c r="P26" s="11"/>
      <c r="Q26" s="14"/>
      <c r="R26" s="8"/>
      <c r="S26" s="11"/>
    </row>
    <row r="27" spans="2:19" ht="12.75">
      <c r="B27" s="13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8"/>
      <c r="O27" s="8"/>
      <c r="P27" s="11"/>
      <c r="Q27" s="14"/>
      <c r="R27" s="8"/>
      <c r="S27" s="11"/>
    </row>
    <row r="28" spans="2:19" ht="12.75">
      <c r="B28" s="13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8"/>
      <c r="O28" s="8"/>
      <c r="P28" s="11"/>
      <c r="Q28" s="14"/>
      <c r="R28" s="8"/>
      <c r="S28" s="11"/>
    </row>
    <row r="29" spans="2:19" ht="12.75">
      <c r="B29" s="13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8"/>
      <c r="O29" s="8"/>
      <c r="P29" s="11"/>
      <c r="Q29" s="14"/>
      <c r="R29" s="8"/>
      <c r="S29" s="11"/>
    </row>
    <row r="30" spans="2:19" ht="12.75">
      <c r="B30" s="13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8"/>
      <c r="O30" s="8"/>
      <c r="P30" s="11"/>
      <c r="Q30" s="14"/>
      <c r="R30" s="8"/>
      <c r="S30" s="11"/>
    </row>
    <row r="31" spans="2:19" ht="12.75">
      <c r="B31" s="13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8"/>
      <c r="O31" s="8"/>
      <c r="P31" s="11"/>
      <c r="Q31" s="14"/>
      <c r="R31" s="8"/>
      <c r="S31" s="11"/>
    </row>
    <row r="32" spans="2:19" ht="12.75">
      <c r="B32" s="13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8"/>
      <c r="O32" s="8"/>
      <c r="P32" s="11"/>
      <c r="Q32" s="14"/>
      <c r="R32" s="8"/>
      <c r="S32" s="11"/>
    </row>
    <row r="33" spans="2:19" ht="12.75">
      <c r="B33" s="13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8"/>
      <c r="O33" s="8"/>
      <c r="P33" s="11"/>
      <c r="Q33" s="14"/>
      <c r="R33" s="8"/>
      <c r="S33" s="11"/>
    </row>
    <row r="34" spans="2:19" ht="12.75">
      <c r="B34" s="13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8"/>
      <c r="O34" s="8"/>
      <c r="P34" s="11"/>
      <c r="Q34" s="14"/>
      <c r="R34" s="8"/>
      <c r="S34" s="11"/>
    </row>
    <row r="35" spans="2:19" ht="12.75">
      <c r="B35" s="13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8"/>
      <c r="O35" s="8"/>
      <c r="P35" s="11"/>
      <c r="Q35" s="14"/>
      <c r="R35" s="8"/>
      <c r="S35" s="11"/>
    </row>
    <row r="36" spans="2:19" ht="12.75">
      <c r="B36" s="13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8"/>
      <c r="O36" s="8"/>
      <c r="P36" s="11"/>
      <c r="Q36" s="14"/>
      <c r="R36" s="8"/>
      <c r="S36" s="11"/>
    </row>
    <row r="37" spans="2:19" ht="12.75">
      <c r="B37" s="13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8"/>
      <c r="O37" s="8"/>
      <c r="P37" s="11"/>
      <c r="Q37" s="14"/>
      <c r="R37" s="8"/>
      <c r="S37" s="11"/>
    </row>
    <row r="38" spans="2:19" ht="12.75">
      <c r="B38" s="13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8"/>
      <c r="O38" s="8"/>
      <c r="P38" s="11"/>
      <c r="Q38" s="14"/>
      <c r="R38" s="8"/>
      <c r="S38" s="11"/>
    </row>
    <row r="39" spans="8:19" ht="12.75">
      <c r="H39" s="4"/>
      <c r="I39" s="4"/>
      <c r="J39" s="4"/>
      <c r="K39" s="4"/>
      <c r="L39" s="4"/>
      <c r="M39" s="4"/>
      <c r="N39" s="8"/>
      <c r="O39" s="8"/>
      <c r="P39" s="11"/>
      <c r="Q39" s="14"/>
      <c r="R39" s="11"/>
      <c r="S39" s="11"/>
    </row>
    <row r="40" spans="8:19" ht="12.75">
      <c r="H40" s="4"/>
      <c r="I40" s="4"/>
      <c r="J40" s="4"/>
      <c r="K40" s="4"/>
      <c r="L40" s="4"/>
      <c r="M40" s="4"/>
      <c r="N40" s="8"/>
      <c r="O40" s="8"/>
      <c r="P40" s="11"/>
      <c r="Q40" s="14"/>
      <c r="R40" s="11"/>
      <c r="S40" s="11"/>
    </row>
    <row r="41" spans="8:19" ht="12.75">
      <c r="H41" s="4"/>
      <c r="I41" s="4"/>
      <c r="J41" s="4"/>
      <c r="K41" s="4"/>
      <c r="L41" s="4"/>
      <c r="M41" s="4"/>
      <c r="N41" s="8"/>
      <c r="O41" s="8"/>
      <c r="P41" s="11"/>
      <c r="Q41" s="14"/>
      <c r="R41" s="11"/>
      <c r="S41" s="11"/>
    </row>
    <row r="42" spans="8:19" ht="12.75">
      <c r="H42" s="4"/>
      <c r="I42" s="4"/>
      <c r="J42" s="4"/>
      <c r="K42" s="4"/>
      <c r="L42" s="4"/>
      <c r="M42" s="4"/>
      <c r="N42" s="8"/>
      <c r="O42" s="8"/>
      <c r="P42" s="8"/>
      <c r="Q42" s="14"/>
      <c r="R42" s="8"/>
      <c r="S42" s="11"/>
    </row>
    <row r="43" spans="8:19" ht="12.75">
      <c r="H43" s="4"/>
      <c r="I43" s="4"/>
      <c r="J43" s="4"/>
      <c r="K43" s="4"/>
      <c r="L43" s="4"/>
      <c r="M43" s="4"/>
      <c r="N43" s="8"/>
      <c r="O43" s="8"/>
      <c r="P43" s="8"/>
      <c r="Q43" s="14"/>
      <c r="R43" s="8"/>
      <c r="S43" s="11"/>
    </row>
    <row r="44" spans="8:19" ht="12.75">
      <c r="H44" s="4"/>
      <c r="I44" s="4"/>
      <c r="J44" s="4"/>
      <c r="K44" s="4"/>
      <c r="L44" s="4"/>
      <c r="M44" s="4"/>
      <c r="N44" s="8"/>
      <c r="O44" s="8"/>
      <c r="P44" s="8"/>
      <c r="Q44" s="14"/>
      <c r="R44" s="8"/>
      <c r="S44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  <col min="16" max="16" width="11.57421875" style="0" bestFit="1" customWidth="1"/>
  </cols>
  <sheetData>
    <row r="1" ht="18">
      <c r="A1" s="1" t="s">
        <v>20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L3" s="3"/>
      <c r="M3" s="2"/>
      <c r="Q3" s="3"/>
    </row>
    <row r="4" spans="1:17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  <c r="Q4" s="15"/>
    </row>
    <row r="5" spans="1:17" ht="15.75">
      <c r="A5" s="6" t="s">
        <v>7</v>
      </c>
      <c r="B5" s="12">
        <v>0.438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  <c r="Q5" s="4"/>
    </row>
    <row r="6" spans="1:16" ht="12.75">
      <c r="A6" s="7" t="s">
        <v>8</v>
      </c>
      <c r="B6" s="12">
        <f>0.23/2</f>
        <v>0.115</v>
      </c>
      <c r="C6" s="3" t="s">
        <v>17</v>
      </c>
      <c r="E6" s="3"/>
      <c r="F6" s="3"/>
      <c r="G6" s="3"/>
      <c r="H6" s="3"/>
      <c r="I6" s="3"/>
      <c r="J6" s="3"/>
      <c r="K6" s="3"/>
      <c r="M6" s="4"/>
      <c r="P6" s="4"/>
    </row>
    <row r="7" spans="1:16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  <c r="P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6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  <c r="P10" s="17"/>
    </row>
    <row r="11" spans="2:16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  <c r="P11" s="16"/>
    </row>
    <row r="12" spans="1:19" ht="12.75">
      <c r="A12">
        <v>1</v>
      </c>
      <c r="B12" s="13">
        <v>0.255</v>
      </c>
      <c r="C12" s="5">
        <v>73</v>
      </c>
      <c r="D12" s="5">
        <v>147</v>
      </c>
      <c r="E12" s="5">
        <v>222</v>
      </c>
      <c r="F12" s="5">
        <v>293</v>
      </c>
      <c r="G12" s="5"/>
      <c r="H12" s="4">
        <f aca="true" t="shared" si="0" ref="H12:H25">0.02*$B$4*C12/C$11</f>
        <v>96.50599999999999</v>
      </c>
      <c r="I12" s="4">
        <f aca="true" t="shared" si="1" ref="I12:I25">0.02*$B$4*D12/D$11</f>
        <v>97.16699999999999</v>
      </c>
      <c r="J12" s="4">
        <f aca="true" t="shared" si="2" ref="J12:J25">0.02*$B$4*E12/E$11</f>
        <v>97.82799999999999</v>
      </c>
      <c r="K12" s="4">
        <f aca="true" t="shared" si="3" ref="K12:K25">0.02*$B$4*F12/F$11</f>
        <v>96.83649999999999</v>
      </c>
      <c r="L12" s="4"/>
      <c r="M12" s="4">
        <f aca="true" t="shared" si="4" ref="M12:M25">AVERAGE(H12:L12)</f>
        <v>97.084375</v>
      </c>
      <c r="N12" s="8">
        <f aca="true" t="shared" si="5" ref="N12:N25">(($B$5*M12^2)/(1000*PI()*$B$6^2))</f>
        <v>99.36358111332873</v>
      </c>
      <c r="O12" s="8">
        <f>(PI()*$B$8*A12*($B$7+$B$6))/($B$4*1.8)</f>
        <v>0.9545181915218611</v>
      </c>
      <c r="P12" s="11"/>
      <c r="Q12" s="14"/>
      <c r="R12" s="8"/>
      <c r="S12" s="11"/>
    </row>
    <row r="13" spans="1:19" ht="12.75">
      <c r="A13">
        <v>2</v>
      </c>
      <c r="B13" s="13">
        <v>0.755</v>
      </c>
      <c r="C13" s="5">
        <v>84</v>
      </c>
      <c r="D13" s="5">
        <v>164</v>
      </c>
      <c r="E13" s="5">
        <v>247</v>
      </c>
      <c r="F13" s="5">
        <v>331</v>
      </c>
      <c r="G13" s="5"/>
      <c r="H13" s="4">
        <f t="shared" si="0"/>
        <v>111.04799999999999</v>
      </c>
      <c r="I13" s="4">
        <f t="shared" si="1"/>
        <v>108.40399999999998</v>
      </c>
      <c r="J13" s="4">
        <f t="shared" si="2"/>
        <v>108.84466666666664</v>
      </c>
      <c r="K13" s="4">
        <f t="shared" si="3"/>
        <v>109.39549999999998</v>
      </c>
      <c r="L13" s="4"/>
      <c r="M13" s="4">
        <f t="shared" si="4"/>
        <v>109.42304166666665</v>
      </c>
      <c r="N13" s="8">
        <f t="shared" si="5"/>
        <v>126.2252160630481</v>
      </c>
      <c r="O13" s="8">
        <f aca="true" t="shared" si="6" ref="O13:O25">(2*PI()*$B$8*A13*($B$7+$B$6))/($B$4*3.6)</f>
        <v>1.9090363830437223</v>
      </c>
      <c r="P13" s="11"/>
      <c r="Q13" s="14"/>
      <c r="R13" s="8"/>
      <c r="S13" s="11"/>
    </row>
    <row r="14" spans="1:19" ht="12.75">
      <c r="A14">
        <v>3</v>
      </c>
      <c r="B14" s="13">
        <v>1.255</v>
      </c>
      <c r="C14" s="5"/>
      <c r="D14" s="5">
        <v>168</v>
      </c>
      <c r="E14" s="5"/>
      <c r="F14" s="5">
        <v>371</v>
      </c>
      <c r="G14" s="5"/>
      <c r="H14" s="4"/>
      <c r="I14" s="4">
        <f t="shared" si="1"/>
        <v>111.04799999999999</v>
      </c>
      <c r="J14" s="4"/>
      <c r="K14" s="4">
        <f t="shared" si="3"/>
        <v>122.61549999999998</v>
      </c>
      <c r="L14" s="4"/>
      <c r="M14" s="4">
        <f t="shared" si="4"/>
        <v>116.83174999999999</v>
      </c>
      <c r="N14" s="8">
        <f t="shared" si="5"/>
        <v>143.89652992207516</v>
      </c>
      <c r="O14" s="8">
        <f t="shared" si="6"/>
        <v>2.8635545745655833</v>
      </c>
      <c r="P14" s="11"/>
      <c r="Q14" s="14"/>
      <c r="R14" s="8"/>
      <c r="S14" s="11"/>
    </row>
    <row r="15" spans="1:19" ht="12.75">
      <c r="A15">
        <v>5</v>
      </c>
      <c r="B15" s="13">
        <v>2.255</v>
      </c>
      <c r="C15" s="5">
        <v>92</v>
      </c>
      <c r="D15" s="5">
        <v>183</v>
      </c>
      <c r="E15" s="5"/>
      <c r="F15" s="5">
        <v>382</v>
      </c>
      <c r="G15" s="5"/>
      <c r="H15" s="4">
        <f t="shared" si="0"/>
        <v>121.62399999999998</v>
      </c>
      <c r="I15" s="4">
        <f t="shared" si="1"/>
        <v>120.96299999999998</v>
      </c>
      <c r="J15" s="4"/>
      <c r="K15" s="4">
        <f t="shared" si="3"/>
        <v>126.25099999999999</v>
      </c>
      <c r="L15" s="4"/>
      <c r="M15" s="4">
        <f t="shared" si="4"/>
        <v>122.94599999999998</v>
      </c>
      <c r="N15" s="8">
        <f t="shared" si="5"/>
        <v>159.35194346081676</v>
      </c>
      <c r="O15" s="8">
        <f t="shared" si="6"/>
        <v>4.772590957609306</v>
      </c>
      <c r="P15" s="11"/>
      <c r="Q15" s="14"/>
      <c r="R15" s="8"/>
      <c r="S15" s="11"/>
    </row>
    <row r="16" spans="1:19" ht="12.75">
      <c r="A16">
        <v>6</v>
      </c>
      <c r="B16" s="13">
        <v>2.755</v>
      </c>
      <c r="C16" s="5">
        <v>96</v>
      </c>
      <c r="D16" s="5">
        <v>192</v>
      </c>
      <c r="E16" s="5"/>
      <c r="F16" s="5">
        <v>385</v>
      </c>
      <c r="G16" s="5"/>
      <c r="H16" s="4">
        <f t="shared" si="0"/>
        <v>126.91199999999998</v>
      </c>
      <c r="I16" s="4">
        <f t="shared" si="1"/>
        <v>126.91199999999998</v>
      </c>
      <c r="J16" s="4"/>
      <c r="K16" s="4">
        <f t="shared" si="3"/>
        <v>127.24249999999998</v>
      </c>
      <c r="L16" s="4"/>
      <c r="M16" s="4">
        <f t="shared" si="4"/>
        <v>127.02216666666664</v>
      </c>
      <c r="N16" s="8">
        <f t="shared" si="5"/>
        <v>170.0934499527088</v>
      </c>
      <c r="O16" s="8">
        <f t="shared" si="6"/>
        <v>5.7271091491311665</v>
      </c>
      <c r="P16" s="11"/>
      <c r="Q16" s="14"/>
      <c r="R16" s="8"/>
      <c r="S16" s="11"/>
    </row>
    <row r="17" spans="1:19" ht="12.75">
      <c r="A17">
        <v>7</v>
      </c>
      <c r="B17" s="13">
        <v>3.255</v>
      </c>
      <c r="C17" s="5">
        <v>98</v>
      </c>
      <c r="D17" s="5">
        <v>192</v>
      </c>
      <c r="E17" s="5"/>
      <c r="F17" s="5">
        <v>385</v>
      </c>
      <c r="G17" s="5">
        <v>481</v>
      </c>
      <c r="H17" s="4">
        <f t="shared" si="0"/>
        <v>129.55599999999998</v>
      </c>
      <c r="I17" s="4">
        <f t="shared" si="1"/>
        <v>126.91199999999998</v>
      </c>
      <c r="J17" s="4"/>
      <c r="K17" s="4">
        <f t="shared" si="3"/>
        <v>127.24249999999998</v>
      </c>
      <c r="L17" s="4">
        <f>0.02*$B$4*G17/G$11</f>
        <v>127.17639999999999</v>
      </c>
      <c r="M17" s="4">
        <f t="shared" si="4"/>
        <v>127.72172499999998</v>
      </c>
      <c r="N17" s="8">
        <f t="shared" si="5"/>
        <v>171.97214491425808</v>
      </c>
      <c r="O17" s="8">
        <f t="shared" si="6"/>
        <v>6.681627340653027</v>
      </c>
      <c r="P17" s="11"/>
      <c r="Q17" s="14"/>
      <c r="R17" s="8"/>
      <c r="S17" s="11"/>
    </row>
    <row r="18" spans="1:19" ht="12.75">
      <c r="A18">
        <v>8</v>
      </c>
      <c r="B18" s="13">
        <v>3.755</v>
      </c>
      <c r="C18" s="5">
        <v>98</v>
      </c>
      <c r="D18" s="5">
        <v>194</v>
      </c>
      <c r="E18" s="5"/>
      <c r="F18" s="5">
        <v>391</v>
      </c>
      <c r="G18" s="5"/>
      <c r="H18" s="4">
        <f t="shared" si="0"/>
        <v>129.55599999999998</v>
      </c>
      <c r="I18" s="4">
        <f t="shared" si="1"/>
        <v>128.23399999999998</v>
      </c>
      <c r="J18" s="4"/>
      <c r="K18" s="4">
        <f t="shared" si="3"/>
        <v>129.22549999999998</v>
      </c>
      <c r="L18" s="4"/>
      <c r="M18" s="4">
        <f t="shared" si="4"/>
        <v>129.00516666666667</v>
      </c>
      <c r="N18" s="8">
        <f t="shared" si="5"/>
        <v>175.445714905347</v>
      </c>
      <c r="O18" s="8">
        <f t="shared" si="6"/>
        <v>7.636145532174889</v>
      </c>
      <c r="P18" s="11"/>
      <c r="Q18" s="14"/>
      <c r="R18" s="8"/>
      <c r="S18" s="11"/>
    </row>
    <row r="19" spans="1:19" ht="12.75">
      <c r="A19">
        <v>9</v>
      </c>
      <c r="B19" s="13">
        <v>4.255</v>
      </c>
      <c r="C19" s="5">
        <v>102</v>
      </c>
      <c r="D19" s="5"/>
      <c r="E19" s="5">
        <v>298</v>
      </c>
      <c r="F19" s="5">
        <v>400</v>
      </c>
      <c r="G19" s="5"/>
      <c r="H19" s="4">
        <f t="shared" si="0"/>
        <v>134.844</v>
      </c>
      <c r="I19" s="4"/>
      <c r="J19" s="4">
        <f t="shared" si="2"/>
        <v>131.31866666666664</v>
      </c>
      <c r="K19" s="4">
        <f t="shared" si="3"/>
        <v>132.2</v>
      </c>
      <c r="L19" s="4"/>
      <c r="M19" s="4">
        <f t="shared" si="4"/>
        <v>132.78755555555554</v>
      </c>
      <c r="N19" s="8">
        <f t="shared" si="5"/>
        <v>185.88455644950722</v>
      </c>
      <c r="O19" s="8">
        <f t="shared" si="6"/>
        <v>8.590663723696752</v>
      </c>
      <c r="P19" s="11"/>
      <c r="Q19" s="14"/>
      <c r="R19" s="8"/>
      <c r="S19" s="11"/>
    </row>
    <row r="20" spans="1:19" ht="12.75">
      <c r="A20">
        <v>10</v>
      </c>
      <c r="B20" s="13">
        <v>4.755</v>
      </c>
      <c r="C20" s="5">
        <v>98</v>
      </c>
      <c r="D20" s="5">
        <v>193</v>
      </c>
      <c r="E20" s="5"/>
      <c r="F20" s="5">
        <v>388</v>
      </c>
      <c r="G20" s="5"/>
      <c r="H20" s="4">
        <f t="shared" si="0"/>
        <v>129.55599999999998</v>
      </c>
      <c r="I20" s="4">
        <f t="shared" si="1"/>
        <v>127.57299999999998</v>
      </c>
      <c r="J20" s="4"/>
      <c r="K20" s="4">
        <f t="shared" si="3"/>
        <v>128.23399999999998</v>
      </c>
      <c r="L20" s="4"/>
      <c r="M20" s="4">
        <f t="shared" si="4"/>
        <v>128.45433333333332</v>
      </c>
      <c r="N20" s="8">
        <f t="shared" si="5"/>
        <v>173.95065810740337</v>
      </c>
      <c r="O20" s="8">
        <f t="shared" si="6"/>
        <v>9.545181915218611</v>
      </c>
      <c r="P20" s="11"/>
      <c r="Q20" s="14"/>
      <c r="R20" s="8"/>
      <c r="S20" s="11"/>
    </row>
    <row r="21" spans="1:19" ht="12.75">
      <c r="A21">
        <v>15</v>
      </c>
      <c r="B21" s="13">
        <v>7.255</v>
      </c>
      <c r="C21" s="5"/>
      <c r="D21" s="5">
        <v>197</v>
      </c>
      <c r="E21" s="5"/>
      <c r="F21" s="5">
        <v>396</v>
      </c>
      <c r="G21" s="5"/>
      <c r="H21" s="4"/>
      <c r="I21" s="4">
        <f t="shared" si="1"/>
        <v>130.21699999999998</v>
      </c>
      <c r="J21" s="4"/>
      <c r="K21" s="4">
        <f t="shared" si="3"/>
        <v>130.878</v>
      </c>
      <c r="L21" s="4"/>
      <c r="M21" s="4">
        <f t="shared" si="4"/>
        <v>130.54749999999999</v>
      </c>
      <c r="N21" s="8">
        <f t="shared" si="5"/>
        <v>179.6659077528756</v>
      </c>
      <c r="O21" s="8">
        <f t="shared" si="6"/>
        <v>14.317772872827916</v>
      </c>
      <c r="P21" s="11"/>
      <c r="Q21" s="14"/>
      <c r="R21" s="8"/>
      <c r="S21" s="11"/>
    </row>
    <row r="22" spans="1:19" ht="12.75">
      <c r="A22">
        <v>20</v>
      </c>
      <c r="B22" s="13">
        <v>9.755</v>
      </c>
      <c r="C22" s="5">
        <v>100</v>
      </c>
      <c r="D22" s="5">
        <v>201</v>
      </c>
      <c r="E22" s="5">
        <v>302</v>
      </c>
      <c r="F22" s="5">
        <v>402</v>
      </c>
      <c r="G22" s="5">
        <v>507</v>
      </c>
      <c r="H22" s="4">
        <f t="shared" si="0"/>
        <v>132.2</v>
      </c>
      <c r="I22" s="4">
        <f t="shared" si="1"/>
        <v>132.861</v>
      </c>
      <c r="J22" s="4">
        <f t="shared" si="2"/>
        <v>133.08133333333333</v>
      </c>
      <c r="K22" s="4">
        <f t="shared" si="3"/>
        <v>132.861</v>
      </c>
      <c r="L22" s="4">
        <f>0.02*$B$4*G22/G$11</f>
        <v>134.05079999999998</v>
      </c>
      <c r="M22" s="4">
        <f t="shared" si="4"/>
        <v>133.01082666666667</v>
      </c>
      <c r="N22" s="8">
        <f t="shared" si="5"/>
        <v>186.51018048321623</v>
      </c>
      <c r="O22" s="8">
        <f t="shared" si="6"/>
        <v>19.090363830437223</v>
      </c>
      <c r="P22" s="11"/>
      <c r="Q22" s="14"/>
      <c r="R22" s="8"/>
      <c r="S22" s="11"/>
    </row>
    <row r="23" spans="1:19" ht="12.75">
      <c r="A23">
        <v>25</v>
      </c>
      <c r="B23" s="13">
        <v>12.255</v>
      </c>
      <c r="C23" s="5">
        <v>102</v>
      </c>
      <c r="D23" s="5">
        <v>204</v>
      </c>
      <c r="E23" s="5">
        <v>306</v>
      </c>
      <c r="F23" s="5">
        <v>410</v>
      </c>
      <c r="G23" s="5"/>
      <c r="H23" s="4">
        <f t="shared" si="0"/>
        <v>134.844</v>
      </c>
      <c r="I23" s="4">
        <f t="shared" si="1"/>
        <v>134.844</v>
      </c>
      <c r="J23" s="4">
        <f t="shared" si="2"/>
        <v>134.84399999999997</v>
      </c>
      <c r="K23" s="4">
        <f t="shared" si="3"/>
        <v>135.505</v>
      </c>
      <c r="L23" s="4"/>
      <c r="M23" s="4">
        <f t="shared" si="4"/>
        <v>135.00924999999998</v>
      </c>
      <c r="N23" s="8">
        <f t="shared" si="5"/>
        <v>192.15673305569484</v>
      </c>
      <c r="O23" s="8">
        <f t="shared" si="6"/>
        <v>23.862954788046526</v>
      </c>
      <c r="P23" s="11"/>
      <c r="Q23" s="14"/>
      <c r="R23" s="8"/>
      <c r="S23" s="11"/>
    </row>
    <row r="24" spans="1:19" ht="12.75">
      <c r="A24">
        <v>30</v>
      </c>
      <c r="B24" s="13">
        <v>14.755</v>
      </c>
      <c r="C24" s="5">
        <v>105</v>
      </c>
      <c r="D24" s="5">
        <v>210</v>
      </c>
      <c r="E24" s="5">
        <v>314</v>
      </c>
      <c r="F24" s="5">
        <v>419</v>
      </c>
      <c r="G24" s="5"/>
      <c r="H24" s="4">
        <f t="shared" si="0"/>
        <v>138.80999999999997</v>
      </c>
      <c r="I24" s="4">
        <f t="shared" si="1"/>
        <v>138.80999999999997</v>
      </c>
      <c r="J24" s="4">
        <f t="shared" si="2"/>
        <v>138.36933333333332</v>
      </c>
      <c r="K24" s="4">
        <f t="shared" si="3"/>
        <v>138.47949999999997</v>
      </c>
      <c r="L24" s="4"/>
      <c r="M24" s="4">
        <f t="shared" si="4"/>
        <v>138.6172083333333</v>
      </c>
      <c r="N24" s="8">
        <f t="shared" si="5"/>
        <v>202.56427475804628</v>
      </c>
      <c r="O24" s="8">
        <f t="shared" si="6"/>
        <v>28.635545745655833</v>
      </c>
      <c r="P24" s="11"/>
      <c r="Q24" s="14"/>
      <c r="R24" s="8"/>
      <c r="S24" s="11"/>
    </row>
    <row r="25" spans="1:19" ht="12.75">
      <c r="A25">
        <v>35</v>
      </c>
      <c r="B25" s="13">
        <v>17.255</v>
      </c>
      <c r="C25" s="5">
        <v>104</v>
      </c>
      <c r="D25" s="5">
        <v>208</v>
      </c>
      <c r="E25" s="5">
        <v>308</v>
      </c>
      <c r="F25" s="5">
        <v>418</v>
      </c>
      <c r="G25" s="5"/>
      <c r="H25" s="4">
        <f t="shared" si="0"/>
        <v>137.48799999999997</v>
      </c>
      <c r="I25" s="4">
        <f t="shared" si="1"/>
        <v>137.48799999999997</v>
      </c>
      <c r="J25" s="4">
        <f t="shared" si="2"/>
        <v>135.7253333333333</v>
      </c>
      <c r="K25" s="4">
        <f t="shared" si="3"/>
        <v>138.14899999999997</v>
      </c>
      <c r="L25" s="4"/>
      <c r="M25" s="4">
        <f t="shared" si="4"/>
        <v>137.2125833333333</v>
      </c>
      <c r="N25" s="8">
        <f t="shared" si="5"/>
        <v>198.47985731366427</v>
      </c>
      <c r="O25" s="8">
        <f t="shared" si="6"/>
        <v>33.408136703265136</v>
      </c>
      <c r="P25" s="11"/>
      <c r="Q25" s="14"/>
      <c r="R25" s="8"/>
      <c r="S25" s="11"/>
    </row>
    <row r="26" spans="2:19" ht="12.75">
      <c r="B26" s="13"/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8"/>
      <c r="O26" s="8"/>
      <c r="P26" s="11"/>
      <c r="Q26" s="14"/>
      <c r="R26" s="8"/>
      <c r="S26" s="11"/>
    </row>
    <row r="27" spans="2:19" ht="12.75">
      <c r="B27" s="13"/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8"/>
      <c r="O27" s="8"/>
      <c r="P27" s="11"/>
      <c r="Q27" s="14"/>
      <c r="R27" s="8"/>
      <c r="S27" s="11"/>
    </row>
    <row r="28" spans="2:19" ht="12.75">
      <c r="B28" s="13"/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8"/>
      <c r="O28" s="8"/>
      <c r="P28" s="11"/>
      <c r="Q28" s="14"/>
      <c r="R28" s="8"/>
      <c r="S28" s="11"/>
    </row>
    <row r="29" spans="2:19" ht="12.75">
      <c r="B29" s="13"/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8"/>
      <c r="O29" s="8"/>
      <c r="P29" s="11"/>
      <c r="Q29" s="14"/>
      <c r="R29" s="8"/>
      <c r="S29" s="11"/>
    </row>
    <row r="30" spans="2:19" ht="12.75">
      <c r="B30" s="13"/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8"/>
      <c r="O30" s="8"/>
      <c r="P30" s="11"/>
      <c r="Q30" s="14"/>
      <c r="R30" s="8"/>
      <c r="S30" s="11"/>
    </row>
    <row r="31" spans="2:19" ht="12.75">
      <c r="B31" s="13"/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8"/>
      <c r="O31" s="8"/>
      <c r="P31" s="11"/>
      <c r="Q31" s="14"/>
      <c r="R31" s="8"/>
      <c r="S31" s="11"/>
    </row>
    <row r="32" spans="2:19" ht="12.75">
      <c r="B32" s="13"/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8"/>
      <c r="O32" s="8"/>
      <c r="P32" s="11"/>
      <c r="Q32" s="14"/>
      <c r="R32" s="8"/>
      <c r="S32" s="11"/>
    </row>
    <row r="33" spans="2:19" ht="12.75">
      <c r="B33" s="13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8"/>
      <c r="O33" s="8"/>
      <c r="P33" s="11"/>
      <c r="Q33" s="14"/>
      <c r="R33" s="8"/>
      <c r="S33" s="11"/>
    </row>
    <row r="34" spans="2:19" ht="12.75">
      <c r="B34" s="13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8"/>
      <c r="O34" s="8"/>
      <c r="P34" s="11"/>
      <c r="Q34" s="14"/>
      <c r="R34" s="8"/>
      <c r="S34" s="11"/>
    </row>
    <row r="35" spans="2:19" ht="12.75">
      <c r="B35" s="13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8"/>
      <c r="O35" s="8"/>
      <c r="P35" s="11"/>
      <c r="Q35" s="14"/>
      <c r="R35" s="8"/>
      <c r="S35" s="11"/>
    </row>
    <row r="36" spans="2:19" ht="12.75">
      <c r="B36" s="13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8"/>
      <c r="O36" s="8"/>
      <c r="P36" s="11"/>
      <c r="Q36" s="14"/>
      <c r="R36" s="8"/>
      <c r="S36" s="11"/>
    </row>
    <row r="37" spans="2:19" ht="12.75">
      <c r="B37" s="13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8"/>
      <c r="O37" s="8"/>
      <c r="P37" s="11"/>
      <c r="Q37" s="14"/>
      <c r="R37" s="8"/>
      <c r="S37" s="11"/>
    </row>
    <row r="38" spans="2:19" ht="12.75">
      <c r="B38" s="13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8"/>
      <c r="O38" s="8"/>
      <c r="P38" s="11"/>
      <c r="Q38" s="14"/>
      <c r="R38" s="8"/>
      <c r="S38" s="11"/>
    </row>
    <row r="39" spans="8:19" ht="12.75">
      <c r="H39" s="4"/>
      <c r="I39" s="4"/>
      <c r="J39" s="4"/>
      <c r="K39" s="4"/>
      <c r="L39" s="4"/>
      <c r="M39" s="4"/>
      <c r="N39" s="8"/>
      <c r="O39" s="8"/>
      <c r="P39" s="11"/>
      <c r="Q39" s="14"/>
      <c r="R39" s="11"/>
      <c r="S39" s="11"/>
    </row>
    <row r="40" spans="8:19" ht="12.75">
      <c r="H40" s="4"/>
      <c r="I40" s="4"/>
      <c r="J40" s="4"/>
      <c r="K40" s="4"/>
      <c r="L40" s="4"/>
      <c r="M40" s="4"/>
      <c r="N40" s="8"/>
      <c r="O40" s="8"/>
      <c r="P40" s="11"/>
      <c r="Q40" s="14"/>
      <c r="R40" s="11"/>
      <c r="S40" s="11"/>
    </row>
    <row r="41" spans="8:19" ht="12.75">
      <c r="H41" s="4"/>
      <c r="I41" s="4"/>
      <c r="J41" s="4"/>
      <c r="K41" s="4"/>
      <c r="L41" s="4"/>
      <c r="M41" s="4"/>
      <c r="N41" s="8"/>
      <c r="O41" s="8"/>
      <c r="P41" s="11"/>
      <c r="Q41" s="14"/>
      <c r="R41" s="11"/>
      <c r="S41" s="11"/>
    </row>
    <row r="42" spans="8:19" ht="12.75">
      <c r="H42" s="4"/>
      <c r="I42" s="4"/>
      <c r="J42" s="4"/>
      <c r="K42" s="4"/>
      <c r="L42" s="4"/>
      <c r="M42" s="4"/>
      <c r="N42" s="8"/>
      <c r="O42" s="8"/>
      <c r="P42" s="8"/>
      <c r="Q42" s="14"/>
      <c r="R42" s="8"/>
      <c r="S42" s="11"/>
    </row>
    <row r="43" spans="8:19" ht="12.75">
      <c r="H43" s="4"/>
      <c r="I43" s="4"/>
      <c r="J43" s="4"/>
      <c r="K43" s="4"/>
      <c r="L43" s="4"/>
      <c r="M43" s="4"/>
      <c r="N43" s="8"/>
      <c r="O43" s="8"/>
      <c r="P43" s="8"/>
      <c r="Q43" s="14"/>
      <c r="R43" s="8"/>
      <c r="S43" s="11"/>
    </row>
    <row r="44" spans="8:19" ht="12.75">
      <c r="H44" s="4"/>
      <c r="I44" s="4"/>
      <c r="J44" s="4"/>
      <c r="K44" s="4"/>
      <c r="L44" s="4"/>
      <c r="M44" s="4"/>
      <c r="N44" s="8"/>
      <c r="O44" s="8"/>
      <c r="P44" s="8"/>
      <c r="Q44" s="14"/>
      <c r="R44" s="8"/>
      <c r="S44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13" width="6.7109375" style="0" customWidth="1"/>
    <col min="14" max="15" width="9.28125" style="0" bestFit="1" customWidth="1"/>
    <col min="16" max="16" width="11.57421875" style="0" bestFit="1" customWidth="1"/>
  </cols>
  <sheetData>
    <row r="1" ht="18">
      <c r="A1" s="1" t="s">
        <v>20</v>
      </c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2.75">
      <c r="A3" s="2" t="s">
        <v>3</v>
      </c>
      <c r="B3" s="3"/>
      <c r="C3" s="3"/>
      <c r="D3" s="3"/>
      <c r="E3" s="3"/>
      <c r="F3" s="3"/>
      <c r="G3" s="3"/>
      <c r="H3" s="3"/>
      <c r="I3" s="2"/>
      <c r="K3" s="3"/>
      <c r="L3" s="3"/>
      <c r="M3" s="2"/>
      <c r="Q3" s="3"/>
    </row>
    <row r="4" spans="1:17" ht="12.75">
      <c r="A4" s="7" t="s">
        <v>6</v>
      </c>
      <c r="B4" s="3">
        <v>66.1</v>
      </c>
      <c r="C4" s="3" t="s">
        <v>15</v>
      </c>
      <c r="E4" s="3"/>
      <c r="F4" s="3"/>
      <c r="G4" s="3"/>
      <c r="H4" s="3"/>
      <c r="I4" s="3"/>
      <c r="K4" s="15"/>
      <c r="L4" s="15"/>
      <c r="M4" s="15"/>
      <c r="P4" s="15"/>
      <c r="Q4" s="15"/>
    </row>
    <row r="5" spans="1:17" ht="15.75">
      <c r="A5" s="6" t="s">
        <v>7</v>
      </c>
      <c r="B5" s="12">
        <v>0.438</v>
      </c>
      <c r="C5" s="3" t="s">
        <v>16</v>
      </c>
      <c r="E5" s="3"/>
      <c r="F5" s="3"/>
      <c r="G5" s="3"/>
      <c r="H5" s="3"/>
      <c r="I5" s="3"/>
      <c r="J5" s="3"/>
      <c r="K5" s="4"/>
      <c r="L5" s="4"/>
      <c r="M5" s="4"/>
      <c r="P5" s="4"/>
      <c r="Q5" s="4"/>
    </row>
    <row r="6" spans="1:16" ht="12.75">
      <c r="A6" s="7" t="s">
        <v>8</v>
      </c>
      <c r="B6" s="12">
        <f>0.23/2</f>
        <v>0.115</v>
      </c>
      <c r="C6" s="3" t="s">
        <v>17</v>
      </c>
      <c r="E6" s="3"/>
      <c r="F6" s="3"/>
      <c r="G6" s="3"/>
      <c r="H6" s="3"/>
      <c r="I6" s="3"/>
      <c r="J6" s="3"/>
      <c r="K6" s="3"/>
      <c r="M6" s="4"/>
      <c r="P6" s="4"/>
    </row>
    <row r="7" spans="1:16" ht="12.75">
      <c r="A7" s="7" t="s">
        <v>9</v>
      </c>
      <c r="B7" s="12">
        <v>3.5</v>
      </c>
      <c r="C7" s="3" t="s">
        <v>18</v>
      </c>
      <c r="E7" s="3"/>
      <c r="F7" s="3"/>
      <c r="G7" s="3"/>
      <c r="H7" s="3"/>
      <c r="I7" s="3"/>
      <c r="J7" s="3"/>
      <c r="K7" s="3"/>
      <c r="M7" s="4"/>
      <c r="P7" s="4"/>
    </row>
    <row r="8" spans="1:11" ht="15.75">
      <c r="A8" s="6" t="s">
        <v>10</v>
      </c>
      <c r="B8" s="3">
        <v>10</v>
      </c>
      <c r="C8" s="3" t="s">
        <v>19</v>
      </c>
      <c r="E8" s="3"/>
      <c r="F8" s="3"/>
      <c r="G8" s="3"/>
      <c r="H8" s="3"/>
      <c r="I8" s="3"/>
      <c r="J8" s="3"/>
      <c r="K8" s="3"/>
    </row>
    <row r="10" spans="2:16" ht="12.75">
      <c r="B10" s="10" t="s">
        <v>0</v>
      </c>
      <c r="C10" t="s">
        <v>1</v>
      </c>
      <c r="H10" t="s">
        <v>4</v>
      </c>
      <c r="N10" t="s">
        <v>11</v>
      </c>
      <c r="O10" t="s">
        <v>13</v>
      </c>
      <c r="P10" s="17"/>
    </row>
    <row r="11" spans="2:16" ht="12.75">
      <c r="B11" s="10" t="s">
        <v>2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1</v>
      </c>
      <c r="I11" s="9">
        <v>2</v>
      </c>
      <c r="J11" s="9">
        <v>3</v>
      </c>
      <c r="K11" s="9">
        <v>4</v>
      </c>
      <c r="L11" s="9">
        <v>5</v>
      </c>
      <c r="M11" t="s">
        <v>5</v>
      </c>
      <c r="N11" t="s">
        <v>12</v>
      </c>
      <c r="O11" t="s">
        <v>14</v>
      </c>
      <c r="P11" s="16"/>
    </row>
    <row r="12" spans="1:19" ht="12.75">
      <c r="A12">
        <v>1</v>
      </c>
      <c r="B12" s="13">
        <v>0.255</v>
      </c>
      <c r="C12" s="5">
        <v>76</v>
      </c>
      <c r="D12" s="5">
        <v>155</v>
      </c>
      <c r="E12" s="5">
        <v>230</v>
      </c>
      <c r="F12" s="5">
        <v>309</v>
      </c>
      <c r="G12" s="5">
        <v>378</v>
      </c>
      <c r="H12" s="4">
        <f>0.02*$B$4*C12/C$11</f>
        <v>100.472</v>
      </c>
      <c r="I12" s="4">
        <f>0.02*$B$4*D12/D$11</f>
        <v>102.45499999999998</v>
      </c>
      <c r="J12" s="4">
        <f>0.02*$B$4*E12/E$11</f>
        <v>101.35333333333331</v>
      </c>
      <c r="K12" s="4">
        <f>0.02*$B$4*F12/F$11</f>
        <v>102.12449999999998</v>
      </c>
      <c r="L12" s="4">
        <f>0.02*$B$4*G12/G$11</f>
        <v>99.94319999999999</v>
      </c>
      <c r="M12" s="4">
        <f aca="true" t="shared" si="0" ref="M12:M32">AVERAGE(H12:L12)</f>
        <v>101.26960666666665</v>
      </c>
      <c r="N12" s="8">
        <f aca="true" t="shared" si="1" ref="N12:N32">(($B$5*M12^2)/(1000*PI()*$B$6^2))</f>
        <v>108.11521180128578</v>
      </c>
      <c r="O12" s="8">
        <f>(PI()*$B$8*A12*($B$7+$B$6))/($B$4*1.8)</f>
        <v>0.9545181915218611</v>
      </c>
      <c r="P12" s="11"/>
      <c r="Q12" s="14"/>
      <c r="R12" s="8"/>
      <c r="S12" s="11"/>
    </row>
    <row r="13" spans="1:19" ht="12.75">
      <c r="A13">
        <v>2</v>
      </c>
      <c r="B13" s="13">
        <v>0.755</v>
      </c>
      <c r="C13" s="5">
        <v>93</v>
      </c>
      <c r="D13" s="5">
        <v>183</v>
      </c>
      <c r="E13" s="5">
        <v>274</v>
      </c>
      <c r="F13" s="5">
        <v>357</v>
      </c>
      <c r="G13" s="5">
        <v>460</v>
      </c>
      <c r="H13" s="4">
        <f aca="true" t="shared" si="2" ref="H13:H32">0.02*$B$4*C13/C$11</f>
        <v>122.94599999999998</v>
      </c>
      <c r="I13" s="4">
        <f aca="true" t="shared" si="3" ref="I13:I32">0.02*$B$4*D13/D$11</f>
        <v>120.96299999999998</v>
      </c>
      <c r="J13" s="4">
        <f>0.02*$B$4*E13/E$11</f>
        <v>120.74266666666665</v>
      </c>
      <c r="K13" s="4">
        <f aca="true" t="shared" si="4" ref="K13:K32">0.02*$B$4*F13/F$11</f>
        <v>117.98849999999999</v>
      </c>
      <c r="L13" s="4">
        <f>0.02*$B$4*G13/G$11</f>
        <v>121.62399999999998</v>
      </c>
      <c r="M13" s="4">
        <f t="shared" si="0"/>
        <v>120.85283333333332</v>
      </c>
      <c r="N13" s="8">
        <f t="shared" si="1"/>
        <v>153.97216997488312</v>
      </c>
      <c r="O13" s="8">
        <f aca="true" t="shared" si="5" ref="O13:O32">(2*PI()*$B$8*A13*($B$7+$B$6))/($B$4*3.6)</f>
        <v>1.9090363830437223</v>
      </c>
      <c r="P13" s="11"/>
      <c r="Q13" s="14"/>
      <c r="R13" s="8"/>
      <c r="S13" s="11"/>
    </row>
    <row r="14" spans="1:19" ht="12.75">
      <c r="A14">
        <v>3</v>
      </c>
      <c r="B14" s="13">
        <v>1.255</v>
      </c>
      <c r="C14" s="5">
        <v>98</v>
      </c>
      <c r="D14" s="5">
        <v>189</v>
      </c>
      <c r="E14" s="5">
        <v>283</v>
      </c>
      <c r="F14" s="5">
        <v>380</v>
      </c>
      <c r="G14" s="5"/>
      <c r="H14" s="4">
        <f t="shared" si="2"/>
        <v>129.55599999999998</v>
      </c>
      <c r="I14" s="4">
        <f t="shared" si="3"/>
        <v>124.92899999999999</v>
      </c>
      <c r="J14" s="4">
        <f>0.02*$B$4*E14/E$11</f>
        <v>124.70866666666666</v>
      </c>
      <c r="K14" s="4">
        <f t="shared" si="4"/>
        <v>125.58999999999999</v>
      </c>
      <c r="L14" s="4"/>
      <c r="M14" s="4">
        <f t="shared" si="0"/>
        <v>126.19591666666665</v>
      </c>
      <c r="N14" s="8">
        <f t="shared" si="1"/>
        <v>167.8878093557426</v>
      </c>
      <c r="O14" s="8">
        <f t="shared" si="5"/>
        <v>2.8635545745655833</v>
      </c>
      <c r="P14" s="11"/>
      <c r="Q14" s="14"/>
      <c r="R14" s="8"/>
      <c r="S14" s="11"/>
    </row>
    <row r="15" spans="1:19" ht="12.75">
      <c r="A15">
        <v>4</v>
      </c>
      <c r="B15" s="13">
        <v>1.755</v>
      </c>
      <c r="C15" s="5">
        <v>96</v>
      </c>
      <c r="D15" s="5">
        <v>187</v>
      </c>
      <c r="E15" s="5">
        <v>282</v>
      </c>
      <c r="F15" s="5">
        <v>393</v>
      </c>
      <c r="G15" s="5"/>
      <c r="H15" s="4">
        <f t="shared" si="2"/>
        <v>126.91199999999998</v>
      </c>
      <c r="I15" s="4">
        <f t="shared" si="3"/>
        <v>123.60699999999999</v>
      </c>
      <c r="J15" s="4">
        <f>0.02*$B$4*E15/E$11</f>
        <v>124.26799999999999</v>
      </c>
      <c r="K15" s="4">
        <f t="shared" si="4"/>
        <v>129.88649999999998</v>
      </c>
      <c r="L15" s="4"/>
      <c r="M15" s="4">
        <f t="shared" si="0"/>
        <v>126.16837499999997</v>
      </c>
      <c r="N15" s="8">
        <f t="shared" si="1"/>
        <v>167.8145358991767</v>
      </c>
      <c r="O15" s="8">
        <f t="shared" si="5"/>
        <v>3.8180727660874445</v>
      </c>
      <c r="P15" s="11"/>
      <c r="Q15" s="14"/>
      <c r="R15" s="8"/>
      <c r="S15" s="11"/>
    </row>
    <row r="16" spans="1:19" ht="12.75">
      <c r="A16">
        <v>5</v>
      </c>
      <c r="B16" s="13">
        <v>2.255</v>
      </c>
      <c r="C16" s="5">
        <v>98</v>
      </c>
      <c r="D16" s="5">
        <v>196</v>
      </c>
      <c r="E16" s="5">
        <v>285</v>
      </c>
      <c r="F16" s="5">
        <v>393</v>
      </c>
      <c r="G16" s="5"/>
      <c r="H16" s="4">
        <f t="shared" si="2"/>
        <v>129.55599999999998</v>
      </c>
      <c r="I16" s="4">
        <f t="shared" si="3"/>
        <v>129.55599999999998</v>
      </c>
      <c r="J16" s="4">
        <f>0.02*$B$4*E16/E$11</f>
        <v>125.58999999999999</v>
      </c>
      <c r="K16" s="4">
        <f t="shared" si="4"/>
        <v>129.88649999999998</v>
      </c>
      <c r="L16" s="4"/>
      <c r="M16" s="4">
        <f t="shared" si="0"/>
        <v>128.647125</v>
      </c>
      <c r="N16" s="8">
        <f t="shared" si="1"/>
        <v>174.47320029001796</v>
      </c>
      <c r="O16" s="8">
        <f t="shared" si="5"/>
        <v>4.772590957609306</v>
      </c>
      <c r="P16" s="11"/>
      <c r="Q16" s="14"/>
      <c r="R16" s="8"/>
      <c r="S16" s="11"/>
    </row>
    <row r="17" spans="1:19" ht="12.75">
      <c r="A17">
        <v>6</v>
      </c>
      <c r="B17" s="13">
        <v>2.755</v>
      </c>
      <c r="C17" s="5"/>
      <c r="D17" s="5">
        <v>197</v>
      </c>
      <c r="E17" s="5">
        <v>300</v>
      </c>
      <c r="F17" s="5">
        <v>401</v>
      </c>
      <c r="G17" s="5"/>
      <c r="H17" s="4"/>
      <c r="I17" s="4">
        <f t="shared" si="3"/>
        <v>130.21699999999998</v>
      </c>
      <c r="J17" s="4">
        <f>0.02*$B$4*E17/E$11</f>
        <v>132.2</v>
      </c>
      <c r="K17" s="4">
        <f t="shared" si="4"/>
        <v>132.5305</v>
      </c>
      <c r="L17" s="4"/>
      <c r="M17" s="4">
        <f t="shared" si="0"/>
        <v>131.64916666666667</v>
      </c>
      <c r="N17" s="8">
        <f t="shared" si="1"/>
        <v>182.7110384153538</v>
      </c>
      <c r="O17" s="8">
        <f t="shared" si="5"/>
        <v>5.7271091491311665</v>
      </c>
      <c r="P17" s="11"/>
      <c r="Q17" s="14"/>
      <c r="R17" s="8"/>
      <c r="S17" s="11"/>
    </row>
    <row r="18" spans="1:19" ht="12.75">
      <c r="A18">
        <v>7</v>
      </c>
      <c r="B18" s="13">
        <v>3.255</v>
      </c>
      <c r="C18" s="5"/>
      <c r="D18" s="5"/>
      <c r="E18" s="5"/>
      <c r="F18" s="5">
        <v>402</v>
      </c>
      <c r="G18" s="5"/>
      <c r="H18" s="4"/>
      <c r="I18" s="4"/>
      <c r="J18" s="4"/>
      <c r="K18" s="4">
        <f t="shared" si="4"/>
        <v>132.861</v>
      </c>
      <c r="L18" s="4"/>
      <c r="M18" s="4">
        <f t="shared" si="0"/>
        <v>132.861</v>
      </c>
      <c r="N18" s="8">
        <f t="shared" si="1"/>
        <v>186.09023782403912</v>
      </c>
      <c r="O18" s="8">
        <f t="shared" si="5"/>
        <v>6.681627340653027</v>
      </c>
      <c r="P18" s="11"/>
      <c r="Q18" s="14"/>
      <c r="R18" s="8"/>
      <c r="S18" s="11"/>
    </row>
    <row r="19" spans="1:19" ht="12.75">
      <c r="A19">
        <v>8</v>
      </c>
      <c r="B19" s="13">
        <v>3.755</v>
      </c>
      <c r="C19" s="5"/>
      <c r="D19" s="5"/>
      <c r="E19" s="5"/>
      <c r="F19" s="5">
        <v>407</v>
      </c>
      <c r="G19" s="5"/>
      <c r="H19" s="4"/>
      <c r="I19" s="4"/>
      <c r="J19" s="4"/>
      <c r="K19" s="4">
        <f t="shared" si="4"/>
        <v>134.5135</v>
      </c>
      <c r="L19" s="4"/>
      <c r="M19" s="4">
        <f t="shared" si="0"/>
        <v>134.5135</v>
      </c>
      <c r="N19" s="8">
        <f t="shared" si="1"/>
        <v>190.74813621763235</v>
      </c>
      <c r="O19" s="8">
        <f t="shared" si="5"/>
        <v>7.636145532174889</v>
      </c>
      <c r="P19" s="11"/>
      <c r="Q19" s="14"/>
      <c r="R19" s="8"/>
      <c r="S19" s="11"/>
    </row>
    <row r="20" spans="1:19" ht="12.75">
      <c r="A20">
        <v>9</v>
      </c>
      <c r="B20" s="13">
        <v>4.255</v>
      </c>
      <c r="C20" s="5"/>
      <c r="D20" s="5"/>
      <c r="E20" s="5"/>
      <c r="F20" s="5">
        <v>396</v>
      </c>
      <c r="G20" s="5"/>
      <c r="H20" s="4"/>
      <c r="I20" s="4"/>
      <c r="J20" s="4"/>
      <c r="K20" s="4">
        <f t="shared" si="4"/>
        <v>130.878</v>
      </c>
      <c r="L20" s="4"/>
      <c r="M20" s="4">
        <f t="shared" si="0"/>
        <v>130.878</v>
      </c>
      <c r="N20" s="8">
        <f t="shared" si="1"/>
        <v>180.57676007162272</v>
      </c>
      <c r="O20" s="8">
        <f t="shared" si="5"/>
        <v>8.590663723696752</v>
      </c>
      <c r="P20" s="11"/>
      <c r="Q20" s="14"/>
      <c r="R20" s="8"/>
      <c r="S20" s="11"/>
    </row>
    <row r="21" spans="1:19" ht="12.75">
      <c r="A21">
        <v>10</v>
      </c>
      <c r="B21" s="13">
        <v>4.755</v>
      </c>
      <c r="C21" s="5"/>
      <c r="D21" s="5"/>
      <c r="E21" s="5"/>
      <c r="F21" s="5">
        <v>410</v>
      </c>
      <c r="G21" s="5"/>
      <c r="H21" s="4"/>
      <c r="I21" s="4"/>
      <c r="J21" s="4"/>
      <c r="K21" s="4">
        <f t="shared" si="4"/>
        <v>135.505</v>
      </c>
      <c r="L21" s="4"/>
      <c r="M21" s="4">
        <f t="shared" si="0"/>
        <v>135.505</v>
      </c>
      <c r="N21" s="8">
        <f t="shared" si="1"/>
        <v>193.57051173375027</v>
      </c>
      <c r="O21" s="8">
        <f t="shared" si="5"/>
        <v>9.545181915218611</v>
      </c>
      <c r="P21" s="11"/>
      <c r="Q21" s="14"/>
      <c r="R21" s="8"/>
      <c r="S21" s="11"/>
    </row>
    <row r="22" spans="1:19" ht="12.75">
      <c r="A22">
        <v>15</v>
      </c>
      <c r="B22" s="13">
        <v>7.255</v>
      </c>
      <c r="C22" s="5"/>
      <c r="D22" s="5"/>
      <c r="E22" s="5"/>
      <c r="F22" s="5">
        <v>416</v>
      </c>
      <c r="G22" s="5"/>
      <c r="H22" s="4"/>
      <c r="I22" s="4"/>
      <c r="J22" s="4"/>
      <c r="K22" s="4">
        <f t="shared" si="4"/>
        <v>137.48799999999997</v>
      </c>
      <c r="L22" s="4"/>
      <c r="M22" s="4">
        <f t="shared" si="0"/>
        <v>137.48799999999997</v>
      </c>
      <c r="N22" s="8">
        <f t="shared" si="1"/>
        <v>199.2774448459005</v>
      </c>
      <c r="O22" s="8">
        <f t="shared" si="5"/>
        <v>14.317772872827916</v>
      </c>
      <c r="P22" s="11"/>
      <c r="Q22" s="14"/>
      <c r="R22" s="8"/>
      <c r="S22" s="11"/>
    </row>
    <row r="23" spans="1:19" ht="12.75">
      <c r="A23">
        <v>20</v>
      </c>
      <c r="B23" s="13">
        <v>9.755</v>
      </c>
      <c r="C23" s="5"/>
      <c r="D23" s="5"/>
      <c r="E23" s="5">
        <v>311</v>
      </c>
      <c r="F23" s="5">
        <v>414</v>
      </c>
      <c r="G23" s="5"/>
      <c r="H23" s="4"/>
      <c r="I23" s="4"/>
      <c r="J23" s="4">
        <f>0.02*$B$4*E23/E$11</f>
        <v>137.0473333333333</v>
      </c>
      <c r="K23" s="4">
        <f t="shared" si="4"/>
        <v>136.82699999999997</v>
      </c>
      <c r="L23" s="4"/>
      <c r="M23" s="4">
        <f t="shared" si="0"/>
        <v>136.93716666666666</v>
      </c>
      <c r="N23" s="8">
        <f t="shared" si="1"/>
        <v>197.68386911475915</v>
      </c>
      <c r="O23" s="8">
        <f t="shared" si="5"/>
        <v>19.090363830437223</v>
      </c>
      <c r="P23" s="11"/>
      <c r="Q23" s="14"/>
      <c r="R23" s="8"/>
      <c r="S23" s="11"/>
    </row>
    <row r="24" spans="1:19" ht="12.75">
      <c r="A24">
        <v>25</v>
      </c>
      <c r="B24" s="13">
        <v>12.255</v>
      </c>
      <c r="C24" s="5"/>
      <c r="D24" s="5">
        <v>211</v>
      </c>
      <c r="E24" s="5">
        <v>315</v>
      </c>
      <c r="F24" s="5">
        <v>422</v>
      </c>
      <c r="G24" s="5"/>
      <c r="H24" s="4"/>
      <c r="I24" s="4">
        <f t="shared" si="3"/>
        <v>139.47099999999998</v>
      </c>
      <c r="J24" s="4">
        <f>0.02*$B$4*E24/E$11</f>
        <v>138.80999999999997</v>
      </c>
      <c r="K24" s="4">
        <f t="shared" si="4"/>
        <v>139.47099999999998</v>
      </c>
      <c r="L24" s="4"/>
      <c r="M24" s="4">
        <f t="shared" si="0"/>
        <v>139.25066666666666</v>
      </c>
      <c r="N24" s="8">
        <f t="shared" si="1"/>
        <v>204.419877265494</v>
      </c>
      <c r="O24" s="8">
        <f t="shared" si="5"/>
        <v>23.862954788046526</v>
      </c>
      <c r="P24" s="11"/>
      <c r="Q24" s="14"/>
      <c r="R24" s="8"/>
      <c r="S24" s="11"/>
    </row>
    <row r="25" spans="1:19" ht="12.75">
      <c r="A25">
        <v>30</v>
      </c>
      <c r="B25" s="13">
        <v>14.755</v>
      </c>
      <c r="C25" s="5">
        <v>108</v>
      </c>
      <c r="D25" s="5"/>
      <c r="E25" s="5">
        <v>326</v>
      </c>
      <c r="F25" s="5">
        <v>433</v>
      </c>
      <c r="G25" s="5">
        <v>542</v>
      </c>
      <c r="H25" s="4">
        <f t="shared" si="2"/>
        <v>142.77599999999998</v>
      </c>
      <c r="I25" s="4"/>
      <c r="J25" s="4">
        <f>0.02*$B$4*E25/E$11</f>
        <v>143.6573333333333</v>
      </c>
      <c r="K25" s="4">
        <f t="shared" si="4"/>
        <v>143.10649999999998</v>
      </c>
      <c r="L25" s="4">
        <f>0.02*$B$4*G25/G$11</f>
        <v>143.30479999999997</v>
      </c>
      <c r="M25" s="4">
        <f t="shared" si="0"/>
        <v>143.21115833333332</v>
      </c>
      <c r="N25" s="8">
        <f t="shared" si="1"/>
        <v>216.2132336224726</v>
      </c>
      <c r="O25" s="8">
        <f t="shared" si="5"/>
        <v>28.635545745655833</v>
      </c>
      <c r="P25" s="11"/>
      <c r="Q25" s="14"/>
      <c r="R25" s="8"/>
      <c r="S25" s="11"/>
    </row>
    <row r="26" spans="1:19" ht="12.75">
      <c r="A26">
        <v>35</v>
      </c>
      <c r="B26" s="13">
        <v>17.255</v>
      </c>
      <c r="C26" s="5"/>
      <c r="D26" s="5"/>
      <c r="E26" s="5"/>
      <c r="F26" s="5">
        <v>437</v>
      </c>
      <c r="G26" s="5"/>
      <c r="H26" s="4"/>
      <c r="I26" s="4"/>
      <c r="J26" s="4"/>
      <c r="K26" s="4">
        <f t="shared" si="4"/>
        <v>144.42849999999999</v>
      </c>
      <c r="L26" s="4"/>
      <c r="M26" s="4">
        <f t="shared" si="0"/>
        <v>144.42849999999999</v>
      </c>
      <c r="N26" s="8">
        <f t="shared" si="1"/>
        <v>219.90462257752856</v>
      </c>
      <c r="O26" s="8">
        <f t="shared" si="5"/>
        <v>33.408136703265136</v>
      </c>
      <c r="P26" s="11"/>
      <c r="Q26" s="14"/>
      <c r="R26" s="8"/>
      <c r="S26" s="11"/>
    </row>
    <row r="27" spans="1:19" ht="12.75">
      <c r="A27">
        <v>40</v>
      </c>
      <c r="B27" s="13">
        <v>19.755</v>
      </c>
      <c r="C27" s="5">
        <v>111</v>
      </c>
      <c r="D27" s="5">
        <v>220</v>
      </c>
      <c r="E27" s="5"/>
      <c r="F27" s="5">
        <v>444</v>
      </c>
      <c r="G27" s="5"/>
      <c r="H27" s="4">
        <f t="shared" si="2"/>
        <v>146.742</v>
      </c>
      <c r="I27" s="4">
        <f t="shared" si="3"/>
        <v>145.42</v>
      </c>
      <c r="J27" s="4"/>
      <c r="K27" s="4">
        <f t="shared" si="4"/>
        <v>146.742</v>
      </c>
      <c r="L27" s="4"/>
      <c r="M27" s="4">
        <f t="shared" si="0"/>
        <v>146.30133333333333</v>
      </c>
      <c r="N27" s="8">
        <f t="shared" si="1"/>
        <v>225.6446938763</v>
      </c>
      <c r="O27" s="8">
        <f t="shared" si="5"/>
        <v>38.180727660874446</v>
      </c>
      <c r="P27" s="11"/>
      <c r="Q27" s="14"/>
      <c r="R27" s="8"/>
      <c r="S27" s="11"/>
    </row>
    <row r="28" spans="1:19" ht="12.75">
      <c r="A28">
        <v>45</v>
      </c>
      <c r="B28" s="13">
        <v>22.255</v>
      </c>
      <c r="C28" s="5"/>
      <c r="D28" s="5">
        <v>223</v>
      </c>
      <c r="E28" s="5"/>
      <c r="F28" s="5">
        <v>447</v>
      </c>
      <c r="G28" s="5"/>
      <c r="H28" s="4"/>
      <c r="I28" s="4">
        <f t="shared" si="3"/>
        <v>147.403</v>
      </c>
      <c r="J28" s="4"/>
      <c r="K28" s="4">
        <f t="shared" si="4"/>
        <v>147.7335</v>
      </c>
      <c r="L28" s="4"/>
      <c r="M28" s="4">
        <f t="shared" si="0"/>
        <v>147.56824999999998</v>
      </c>
      <c r="N28" s="8">
        <f t="shared" si="1"/>
        <v>229.56961780423467</v>
      </c>
      <c r="O28" s="8">
        <f t="shared" si="5"/>
        <v>42.95331861848375</v>
      </c>
      <c r="P28" s="11"/>
      <c r="Q28" s="14"/>
      <c r="R28" s="8"/>
      <c r="S28" s="11"/>
    </row>
    <row r="29" spans="1:19" ht="12.75">
      <c r="A29">
        <v>50</v>
      </c>
      <c r="B29" s="13">
        <v>24.755</v>
      </c>
      <c r="C29" s="5">
        <v>115</v>
      </c>
      <c r="D29" s="5">
        <v>224</v>
      </c>
      <c r="E29" s="5"/>
      <c r="F29" s="5">
        <v>447</v>
      </c>
      <c r="G29" s="5"/>
      <c r="H29" s="4">
        <f t="shared" si="2"/>
        <v>152.02999999999997</v>
      </c>
      <c r="I29" s="4">
        <f t="shared" si="3"/>
        <v>148.064</v>
      </c>
      <c r="J29" s="4"/>
      <c r="K29" s="4">
        <f t="shared" si="4"/>
        <v>147.7335</v>
      </c>
      <c r="L29" s="4"/>
      <c r="M29" s="4">
        <f t="shared" si="0"/>
        <v>149.2758333333333</v>
      </c>
      <c r="N29" s="8">
        <f t="shared" si="1"/>
        <v>234.9132783435513</v>
      </c>
      <c r="O29" s="8">
        <f t="shared" si="5"/>
        <v>47.72590957609305</v>
      </c>
      <c r="P29" s="11"/>
      <c r="Q29" s="14"/>
      <c r="R29" s="8"/>
      <c r="S29" s="11"/>
    </row>
    <row r="30" spans="1:19" ht="12.75">
      <c r="A30">
        <v>55</v>
      </c>
      <c r="B30" s="13">
        <v>27.255</v>
      </c>
      <c r="C30" s="5">
        <v>116</v>
      </c>
      <c r="D30" s="5">
        <v>227</v>
      </c>
      <c r="E30" s="5"/>
      <c r="F30" s="5">
        <v>457</v>
      </c>
      <c r="G30" s="5">
        <v>570</v>
      </c>
      <c r="H30" s="4">
        <f t="shared" si="2"/>
        <v>153.35199999999998</v>
      </c>
      <c r="I30" s="4">
        <f t="shared" si="3"/>
        <v>150.04699999999997</v>
      </c>
      <c r="J30" s="4"/>
      <c r="K30" s="4">
        <f t="shared" si="4"/>
        <v>151.03849999999997</v>
      </c>
      <c r="L30" s="4">
        <f>0.02*$B$4*G30/G$11</f>
        <v>150.708</v>
      </c>
      <c r="M30" s="4">
        <f t="shared" si="0"/>
        <v>151.28637499999996</v>
      </c>
      <c r="N30" s="8">
        <f t="shared" si="1"/>
        <v>241.28381483812217</v>
      </c>
      <c r="O30" s="8">
        <f t="shared" si="5"/>
        <v>52.49850053370236</v>
      </c>
      <c r="P30" s="11"/>
      <c r="Q30" s="14"/>
      <c r="R30" s="8"/>
      <c r="S30" s="11"/>
    </row>
    <row r="31" spans="1:19" ht="12.75">
      <c r="A31">
        <v>60</v>
      </c>
      <c r="B31" s="13">
        <v>29.755</v>
      </c>
      <c r="C31" s="5">
        <v>116</v>
      </c>
      <c r="D31" s="5">
        <v>230</v>
      </c>
      <c r="E31" s="5"/>
      <c r="F31" s="5">
        <v>457</v>
      </c>
      <c r="G31" s="5"/>
      <c r="H31" s="4">
        <f t="shared" si="2"/>
        <v>153.35199999999998</v>
      </c>
      <c r="I31" s="4">
        <f t="shared" si="3"/>
        <v>152.02999999999997</v>
      </c>
      <c r="J31" s="4"/>
      <c r="K31" s="4">
        <f t="shared" si="4"/>
        <v>151.03849999999997</v>
      </c>
      <c r="L31" s="4"/>
      <c r="M31" s="4">
        <f t="shared" si="0"/>
        <v>152.14016666666666</v>
      </c>
      <c r="N31" s="8">
        <f t="shared" si="1"/>
        <v>244.01489241103238</v>
      </c>
      <c r="O31" s="8">
        <f t="shared" si="5"/>
        <v>57.271091491311665</v>
      </c>
      <c r="P31" s="11"/>
      <c r="Q31" s="14"/>
      <c r="R31" s="8"/>
      <c r="S31" s="11"/>
    </row>
    <row r="32" spans="1:19" ht="12.75">
      <c r="A32">
        <v>61</v>
      </c>
      <c r="B32" s="13">
        <v>30.255</v>
      </c>
      <c r="C32" s="5">
        <v>118</v>
      </c>
      <c r="D32" s="5">
        <v>229</v>
      </c>
      <c r="E32" s="5"/>
      <c r="F32" s="5">
        <v>456</v>
      </c>
      <c r="G32" s="5">
        <v>571</v>
      </c>
      <c r="H32" s="4">
        <f t="shared" si="2"/>
        <v>155.99599999999998</v>
      </c>
      <c r="I32" s="4">
        <f t="shared" si="3"/>
        <v>151.36899999999997</v>
      </c>
      <c r="J32" s="4"/>
      <c r="K32" s="4">
        <f t="shared" si="4"/>
        <v>150.70799999999997</v>
      </c>
      <c r="L32" s="4">
        <f>0.02*$B$4*G32/G$11</f>
        <v>150.9724</v>
      </c>
      <c r="M32" s="4">
        <f t="shared" si="0"/>
        <v>152.26135</v>
      </c>
      <c r="N32" s="8">
        <f t="shared" si="1"/>
        <v>244.4037747886308</v>
      </c>
      <c r="O32" s="8">
        <f t="shared" si="5"/>
        <v>58.22560968283353</v>
      </c>
      <c r="P32" s="11"/>
      <c r="Q32" s="14"/>
      <c r="R32" s="8"/>
      <c r="S32" s="11"/>
    </row>
    <row r="33" spans="2:19" ht="12.75">
      <c r="B33" s="13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8"/>
      <c r="O33" s="8"/>
      <c r="P33" s="11"/>
      <c r="Q33" s="14"/>
      <c r="R33" s="8"/>
      <c r="S33" s="11"/>
    </row>
    <row r="34" spans="2:19" ht="12.75">
      <c r="B34" s="13"/>
      <c r="C34" s="5"/>
      <c r="D34" s="5"/>
      <c r="E34" s="5"/>
      <c r="F34" s="5"/>
      <c r="G34" s="5"/>
      <c r="H34" s="4"/>
      <c r="I34" s="4"/>
      <c r="J34" s="4"/>
      <c r="K34" s="4"/>
      <c r="L34" s="4"/>
      <c r="M34" s="4"/>
      <c r="N34" s="8"/>
      <c r="O34" s="8"/>
      <c r="P34" s="11"/>
      <c r="Q34" s="14"/>
      <c r="R34" s="8"/>
      <c r="S34" s="11"/>
    </row>
    <row r="35" spans="2:19" ht="12.75">
      <c r="B35" s="13"/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8"/>
      <c r="O35" s="8"/>
      <c r="P35" s="11"/>
      <c r="Q35" s="14"/>
      <c r="R35" s="8"/>
      <c r="S35" s="11"/>
    </row>
    <row r="36" spans="2:19" ht="12.75">
      <c r="B36" s="13"/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8"/>
      <c r="O36" s="8"/>
      <c r="P36" s="11"/>
      <c r="Q36" s="14"/>
      <c r="R36" s="8"/>
      <c r="S36" s="11"/>
    </row>
    <row r="37" spans="2:19" ht="12.75">
      <c r="B37" s="13"/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8"/>
      <c r="O37" s="8"/>
      <c r="P37" s="11"/>
      <c r="Q37" s="14"/>
      <c r="R37" s="8"/>
      <c r="S37" s="11"/>
    </row>
    <row r="38" spans="2:19" ht="12.75">
      <c r="B38" s="13"/>
      <c r="C38" s="5"/>
      <c r="D38" s="5"/>
      <c r="E38" s="5"/>
      <c r="F38" s="5"/>
      <c r="G38" s="5"/>
      <c r="H38" s="4"/>
      <c r="I38" s="4"/>
      <c r="J38" s="4"/>
      <c r="K38" s="4"/>
      <c r="L38" s="4"/>
      <c r="M38" s="4"/>
      <c r="N38" s="8"/>
      <c r="O38" s="8"/>
      <c r="P38" s="11"/>
      <c r="Q38" s="14"/>
      <c r="R38" s="8"/>
      <c r="S38" s="11"/>
    </row>
    <row r="39" spans="2:19" ht="12.75">
      <c r="B39" s="13"/>
      <c r="C39" s="5"/>
      <c r="D39" s="5"/>
      <c r="E39" s="5"/>
      <c r="F39" s="5"/>
      <c r="G39" s="5"/>
      <c r="H39" s="4"/>
      <c r="I39" s="4"/>
      <c r="J39" s="4"/>
      <c r="K39" s="4"/>
      <c r="L39" s="4"/>
      <c r="M39" s="4"/>
      <c r="N39" s="8"/>
      <c r="O39" s="8"/>
      <c r="P39" s="11"/>
      <c r="Q39" s="14"/>
      <c r="R39" s="8"/>
      <c r="S39" s="11"/>
    </row>
    <row r="40" spans="2:19" ht="12.75">
      <c r="B40" s="13"/>
      <c r="C40" s="5"/>
      <c r="D40" s="5"/>
      <c r="E40" s="5"/>
      <c r="F40" s="5"/>
      <c r="G40" s="5"/>
      <c r="H40" s="4"/>
      <c r="I40" s="4"/>
      <c r="J40" s="4"/>
      <c r="K40" s="4"/>
      <c r="L40" s="4"/>
      <c r="M40" s="4"/>
      <c r="N40" s="8"/>
      <c r="O40" s="8"/>
      <c r="P40" s="11"/>
      <c r="Q40" s="14"/>
      <c r="R40" s="8"/>
      <c r="S40" s="11"/>
    </row>
    <row r="41" spans="2:19" ht="12.75">
      <c r="B41" s="13"/>
      <c r="C41" s="5"/>
      <c r="D41" s="5"/>
      <c r="E41" s="5"/>
      <c r="F41" s="5"/>
      <c r="G41" s="5"/>
      <c r="H41" s="4"/>
      <c r="I41" s="4"/>
      <c r="J41" s="4"/>
      <c r="K41" s="4"/>
      <c r="L41" s="4"/>
      <c r="M41" s="4"/>
      <c r="N41" s="8"/>
      <c r="O41" s="8"/>
      <c r="P41" s="11"/>
      <c r="Q41" s="14"/>
      <c r="R41" s="8"/>
      <c r="S41" s="11"/>
    </row>
    <row r="42" spans="2:19" ht="12.75">
      <c r="B42" s="13"/>
      <c r="C42" s="5"/>
      <c r="D42" s="5"/>
      <c r="E42" s="5"/>
      <c r="F42" s="5"/>
      <c r="G42" s="5"/>
      <c r="H42" s="4"/>
      <c r="I42" s="4"/>
      <c r="J42" s="4"/>
      <c r="K42" s="4"/>
      <c r="L42" s="4"/>
      <c r="M42" s="4"/>
      <c r="N42" s="8"/>
      <c r="O42" s="8"/>
      <c r="P42" s="11"/>
      <c r="Q42" s="14"/>
      <c r="R42" s="8"/>
      <c r="S42" s="11"/>
    </row>
    <row r="43" spans="2:19" ht="12.75">
      <c r="B43" s="13"/>
      <c r="C43" s="5"/>
      <c r="D43" s="5"/>
      <c r="E43" s="5"/>
      <c r="F43" s="5"/>
      <c r="G43" s="5"/>
      <c r="H43" s="4"/>
      <c r="I43" s="4"/>
      <c r="J43" s="4"/>
      <c r="K43" s="4"/>
      <c r="L43" s="4"/>
      <c r="M43" s="4"/>
      <c r="N43" s="8"/>
      <c r="O43" s="8"/>
      <c r="P43" s="11"/>
      <c r="Q43" s="14"/>
      <c r="R43" s="8"/>
      <c r="S43" s="11"/>
    </row>
    <row r="44" spans="2:19" ht="12.75">
      <c r="B44" s="13"/>
      <c r="C44" s="5"/>
      <c r="D44" s="5"/>
      <c r="E44" s="5"/>
      <c r="F44" s="5"/>
      <c r="G44" s="5"/>
      <c r="H44" s="4"/>
      <c r="I44" s="4"/>
      <c r="J44" s="4"/>
      <c r="K44" s="4"/>
      <c r="L44" s="4"/>
      <c r="M44" s="4"/>
      <c r="N44" s="8"/>
      <c r="O44" s="8"/>
      <c r="P44" s="11"/>
      <c r="Q44" s="14"/>
      <c r="R44" s="8"/>
      <c r="S44" s="11"/>
    </row>
    <row r="45" spans="2:19" ht="12.75">
      <c r="B45" s="13"/>
      <c r="C45" s="5"/>
      <c r="D45" s="5"/>
      <c r="E45" s="5"/>
      <c r="F45" s="5"/>
      <c r="G45" s="5"/>
      <c r="H45" s="4"/>
      <c r="I45" s="4"/>
      <c r="J45" s="4"/>
      <c r="K45" s="4"/>
      <c r="L45" s="4"/>
      <c r="M45" s="4"/>
      <c r="N45" s="8"/>
      <c r="O45" s="8"/>
      <c r="P45" s="11"/>
      <c r="Q45" s="14"/>
      <c r="R45" s="8"/>
      <c r="S45" s="11"/>
    </row>
    <row r="46" spans="8:19" ht="12.75">
      <c r="H46" s="4"/>
      <c r="I46" s="4"/>
      <c r="J46" s="4"/>
      <c r="K46" s="4"/>
      <c r="L46" s="4"/>
      <c r="M46" s="4"/>
      <c r="N46" s="8"/>
      <c r="O46" s="8"/>
      <c r="P46" s="11"/>
      <c r="Q46" s="14"/>
      <c r="R46" s="11"/>
      <c r="S46" s="11"/>
    </row>
    <row r="47" spans="8:19" ht="12.75">
      <c r="H47" s="4"/>
      <c r="I47" s="4"/>
      <c r="J47" s="4"/>
      <c r="K47" s="4"/>
      <c r="L47" s="4"/>
      <c r="M47" s="4"/>
      <c r="N47" s="8"/>
      <c r="O47" s="8"/>
      <c r="P47" s="11"/>
      <c r="Q47" s="14"/>
      <c r="R47" s="11"/>
      <c r="S47" s="11"/>
    </row>
    <row r="48" spans="8:19" ht="12.75">
      <c r="H48" s="4"/>
      <c r="I48" s="4"/>
      <c r="J48" s="4"/>
      <c r="K48" s="4"/>
      <c r="L48" s="4"/>
      <c r="M48" s="4"/>
      <c r="N48" s="8"/>
      <c r="O48" s="8"/>
      <c r="P48" s="11"/>
      <c r="Q48" s="14"/>
      <c r="R48" s="11"/>
      <c r="S48" s="11"/>
    </row>
    <row r="49" spans="8:19" ht="12.75">
      <c r="H49" s="4"/>
      <c r="I49" s="4"/>
      <c r="J49" s="4"/>
      <c r="K49" s="4"/>
      <c r="L49" s="4"/>
      <c r="M49" s="4"/>
      <c r="N49" s="8"/>
      <c r="O49" s="8"/>
      <c r="P49" s="8"/>
      <c r="Q49" s="14"/>
      <c r="R49" s="8"/>
      <c r="S49" s="11"/>
    </row>
    <row r="50" spans="8:19" ht="12.75">
      <c r="H50" s="4"/>
      <c r="I50" s="4"/>
      <c r="J50" s="4"/>
      <c r="K50" s="4"/>
      <c r="L50" s="4"/>
      <c r="M50" s="4"/>
      <c r="N50" s="8"/>
      <c r="O50" s="8"/>
      <c r="P50" s="8"/>
      <c r="Q50" s="14"/>
      <c r="R50" s="8"/>
      <c r="S50" s="11"/>
    </row>
    <row r="51" spans="8:19" ht="12.75">
      <c r="H51" s="4"/>
      <c r="I51" s="4"/>
      <c r="J51" s="4"/>
      <c r="K51" s="4"/>
      <c r="L51" s="4"/>
      <c r="M51" s="4"/>
      <c r="N51" s="8"/>
      <c r="O51" s="8"/>
      <c r="P51" s="8"/>
      <c r="Q51" s="14"/>
      <c r="R51" s="8"/>
      <c r="S51" s="11"/>
    </row>
  </sheetData>
  <printOptions/>
  <pageMargins left="0.7874015748031497" right="0.1968503937007874" top="0.3937007874015748" bottom="0.3937007874015748" header="0" footer="0"/>
  <pageSetup fitToHeight="2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André Mützenberg</dc:creator>
  <cp:keywords/>
  <dc:description/>
  <cp:lastModifiedBy>Luiz</cp:lastModifiedBy>
  <cp:lastPrinted>2004-05-12T00:56:47Z</cp:lastPrinted>
  <dcterms:created xsi:type="dcterms:W3CDTF">2004-05-06T01:31:28Z</dcterms:created>
  <dcterms:modified xsi:type="dcterms:W3CDTF">2004-10-10T13:38:33Z</dcterms:modified>
  <cp:category/>
  <cp:version/>
  <cp:contentType/>
  <cp:contentStatus/>
</cp:coreProperties>
</file>